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/Downloads/"/>
    </mc:Choice>
  </mc:AlternateContent>
  <xr:revisionPtr revIDLastSave="20" documentId="13_ncr:1_{3C93AC0F-699E-6A44-B4C4-57D491AFC5B8}" xr6:coauthVersionLast="47" xr6:coauthVersionMax="47" xr10:uidLastSave="{7F74185C-365A-4157-8C5D-9FC8F5788FE1}"/>
  <bookViews>
    <workbookView xWindow="0" yWindow="500" windowWidth="33600" windowHeight="18120" firstSheet="2" activeTab="2" xr2:uid="{00000000-000D-0000-FFFF-FFFF00000000}"/>
  </bookViews>
  <sheets>
    <sheet name="Saisie" sheetId="1" r:id="rId1"/>
    <sheet name="Résultat des comptes" sheetId="2" r:id="rId2"/>
    <sheet name="Budget" sheetId="3" r:id="rId3"/>
    <sheet name="TUTO" sheetId="6" r:id="rId4"/>
    <sheet name="Configuration" sheetId="5" r:id="rId5"/>
  </sheets>
  <definedNames>
    <definedName name="année">Configuration!$C$5</definedName>
    <definedName name="aqui">'Résultat des comptes'!$B$9:$B$40</definedName>
    <definedName name="client">'Résultat des comptes'!$B$27:$B$37</definedName>
    <definedName name="club">Configuration!$C$4</definedName>
    <definedName name="facture_emise">#REF!</definedName>
    <definedName name="fournisseur">'Résultat des comptes'!$B$9:$B$23</definedName>
    <definedName name="Nomdelasociété">#REF!</definedName>
    <definedName name="NomFacture">#REF!</definedName>
    <definedName name="piece_comptable" localSheetId="4">Configuration!$B$8:$C$156</definedName>
    <definedName name="piece_comptable1">Configuration!$B$8:$C$16</definedName>
    <definedName name="rngFacture">#REF!</definedName>
    <definedName name="type">'Résultat des comptes'!$F$9:$F$37</definedName>
    <definedName name="TypeBovi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5" i="3"/>
  <c r="D4" i="3"/>
  <c r="C4" i="3"/>
  <c r="C8" i="3"/>
  <c r="D8" i="3"/>
  <c r="C13" i="3"/>
  <c r="D13" i="3"/>
  <c r="D16" i="3"/>
  <c r="C16" i="3"/>
  <c r="C20" i="3"/>
  <c r="C19" i="3" s="1"/>
  <c r="D20" i="3"/>
  <c r="D19" i="3" s="1"/>
  <c r="C24" i="3"/>
  <c r="D24" i="3"/>
  <c r="D26" i="3"/>
  <c r="C26" i="3"/>
  <c r="C28" i="3"/>
  <c r="D28" i="3"/>
  <c r="D31" i="3"/>
  <c r="C31" i="3"/>
  <c r="C33" i="3"/>
  <c r="D33" i="3"/>
  <c r="F10" i="3"/>
  <c r="F9" i="3"/>
  <c r="E9" i="3"/>
  <c r="F36" i="3"/>
  <c r="E36" i="3"/>
  <c r="F35" i="3"/>
  <c r="E35" i="3"/>
  <c r="F34" i="3"/>
  <c r="F33" i="3" s="1"/>
  <c r="E34" i="3"/>
  <c r="E33" i="3" s="1"/>
  <c r="F32" i="3"/>
  <c r="F31" i="3" s="1"/>
  <c r="E32" i="3"/>
  <c r="E31" i="3" s="1"/>
  <c r="F30" i="3"/>
  <c r="E30" i="3"/>
  <c r="F29" i="3"/>
  <c r="F28" i="3" s="1"/>
  <c r="E29" i="3"/>
  <c r="E28" i="3" s="1"/>
  <c r="F27" i="3"/>
  <c r="F26" i="3" s="1"/>
  <c r="E27" i="3"/>
  <c r="E26" i="3" s="1"/>
  <c r="E25" i="3"/>
  <c r="E24" i="3" s="1"/>
  <c r="F25" i="3"/>
  <c r="F24" i="3" s="1"/>
  <c r="E22" i="3"/>
  <c r="F22" i="3"/>
  <c r="F21" i="3"/>
  <c r="E21" i="3"/>
  <c r="E18" i="3"/>
  <c r="F18" i="3"/>
  <c r="F17" i="3"/>
  <c r="F16" i="3" s="1"/>
  <c r="E17" i="3"/>
  <c r="E16" i="3" s="1"/>
  <c r="F14" i="3"/>
  <c r="F15" i="3"/>
  <c r="E15" i="3"/>
  <c r="E14" i="3"/>
  <c r="E13" i="3" s="1"/>
  <c r="F11" i="3"/>
  <c r="E10" i="3"/>
  <c r="E11" i="3"/>
  <c r="F7" i="3"/>
  <c r="E7" i="3"/>
  <c r="F6" i="3"/>
  <c r="F5" i="3"/>
  <c r="F4" i="3" s="1"/>
  <c r="E4" i="3"/>
  <c r="G3" i="2"/>
  <c r="G1" i="2"/>
  <c r="G4" i="2"/>
  <c r="G2" i="2"/>
  <c r="O162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E3" i="2"/>
  <c r="E4" i="2" s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H1" i="1"/>
  <c r="G1" i="1"/>
  <c r="F1" i="1"/>
  <c r="C1" i="1"/>
  <c r="F13" i="3" l="1"/>
  <c r="E8" i="3"/>
  <c r="E3" i="3" s="1"/>
  <c r="F8" i="3"/>
  <c r="C12" i="3"/>
  <c r="D3" i="3"/>
  <c r="C3" i="3"/>
  <c r="D12" i="3"/>
  <c r="D23" i="3"/>
  <c r="F23" i="3"/>
  <c r="E23" i="3"/>
  <c r="C23" i="3"/>
  <c r="F3" i="3"/>
  <c r="F12" i="3"/>
  <c r="E12" i="3"/>
  <c r="E20" i="3"/>
  <c r="E19" i="3" s="1"/>
  <c r="F20" i="3"/>
  <c r="F19" i="3" s="1"/>
  <c r="E2" i="2"/>
  <c r="O85" i="1"/>
  <c r="C37" i="3" l="1"/>
  <c r="E37" i="3"/>
  <c r="H8" i="3" s="1"/>
  <c r="D37" i="3"/>
  <c r="F37" i="3"/>
  <c r="C38" i="3" l="1"/>
  <c r="I8" i="3"/>
  <c r="E38" i="3" l="1"/>
</calcChain>
</file>

<file path=xl/sharedStrings.xml><?xml version="1.0" encoding="utf-8"?>
<sst xmlns="http://schemas.openxmlformats.org/spreadsheetml/2006/main" count="189" uniqueCount="152">
  <si>
    <t>Date d'émission</t>
  </si>
  <si>
    <t>Date comptable</t>
  </si>
  <si>
    <t>Piece Compable</t>
  </si>
  <si>
    <t>N°</t>
  </si>
  <si>
    <t xml:space="preserve">Libellé </t>
  </si>
  <si>
    <t>Charge/Produit</t>
  </si>
  <si>
    <t>Type</t>
  </si>
  <si>
    <t>A qui ?</t>
  </si>
  <si>
    <t>Analytique budget</t>
  </si>
  <si>
    <t>Montant</t>
  </si>
  <si>
    <t>État</t>
  </si>
  <si>
    <t>Moyen payement</t>
  </si>
  <si>
    <t>Numéro payement</t>
  </si>
  <si>
    <t>Commentaire</t>
  </si>
  <si>
    <t>Montant réel</t>
  </si>
  <si>
    <t>Facture Reçue</t>
  </si>
  <si>
    <t>Achat de pédale décathlon</t>
  </si>
  <si>
    <t>Charge</t>
  </si>
  <si>
    <t>Activités</t>
  </si>
  <si>
    <t>Decathlon</t>
  </si>
  <si>
    <t>Achat pièces détachées</t>
  </si>
  <si>
    <t>En Banque</t>
  </si>
  <si>
    <t>CB</t>
  </si>
  <si>
    <t>Note de Frais</t>
  </si>
  <si>
    <t>Remboursement Michel achat chaines</t>
  </si>
  <si>
    <t>Matériel</t>
  </si>
  <si>
    <t>Bricomagasin</t>
  </si>
  <si>
    <t>VIR</t>
  </si>
  <si>
    <t>Facture Emise</t>
  </si>
  <si>
    <t>Factures semaine 1</t>
  </si>
  <si>
    <t>Produit</t>
  </si>
  <si>
    <t>Vente</t>
  </si>
  <si>
    <t>Adhérents</t>
  </si>
  <si>
    <t>Vente pièces détachées</t>
  </si>
  <si>
    <t>Vente du vélo de paul</t>
  </si>
  <si>
    <t>Vente vélos hors bourse</t>
  </si>
  <si>
    <t>En attente</t>
  </si>
  <si>
    <t>CHQ</t>
  </si>
  <si>
    <t>0000421</t>
  </si>
  <si>
    <t>Sub S1</t>
  </si>
  <si>
    <t>Subvention</t>
  </si>
  <si>
    <t>CVA</t>
  </si>
  <si>
    <t>Autre Pièce</t>
  </si>
  <si>
    <t>Frais de banque décembre</t>
  </si>
  <si>
    <t>Fonctionnement</t>
  </si>
  <si>
    <t>BNP</t>
  </si>
  <si>
    <t>4.4.1 Compte Association</t>
  </si>
  <si>
    <t>Solde Initial</t>
  </si>
  <si>
    <t>Charge en attente</t>
  </si>
  <si>
    <t>Comptes de résultat</t>
  </si>
  <si>
    <t>Solde Bancaire</t>
  </si>
  <si>
    <t>Charge totale</t>
  </si>
  <si>
    <t>Résultat Net Comptable</t>
  </si>
  <si>
    <t>Produit en attente</t>
  </si>
  <si>
    <t>Solde Réel</t>
  </si>
  <si>
    <t>Produit total</t>
  </si>
  <si>
    <t>Prévisionnel</t>
  </si>
  <si>
    <t>Effectif</t>
  </si>
  <si>
    <t>Légende</t>
  </si>
  <si>
    <t>Dépenses</t>
  </si>
  <si>
    <t>Recettes</t>
  </si>
  <si>
    <t>F : en attente de réception de la facture</t>
  </si>
  <si>
    <t>Gestion de l'atelier</t>
  </si>
  <si>
    <t>P : en attente de réception du paiement</t>
  </si>
  <si>
    <t>1.1</t>
  </si>
  <si>
    <t>Service aux adhérents</t>
  </si>
  <si>
    <t>S : en attente de réception de la subvention</t>
  </si>
  <si>
    <t>1.1.1</t>
  </si>
  <si>
    <t>1.1.2</t>
  </si>
  <si>
    <t>1.1.3</t>
  </si>
  <si>
    <t>Contrôle cohérence des sommes :</t>
  </si>
  <si>
    <t>1.2</t>
  </si>
  <si>
    <t>Equipements</t>
  </si>
  <si>
    <t>1.2.1</t>
  </si>
  <si>
    <t>Remplacement outillage</t>
  </si>
  <si>
    <t>1.2.2</t>
  </si>
  <si>
    <t>Investissements matériel</t>
  </si>
  <si>
    <t>Rénovation établi</t>
  </si>
  <si>
    <t>Vélos folklo</t>
  </si>
  <si>
    <t>2.1</t>
  </si>
  <si>
    <t>Subventions</t>
  </si>
  <si>
    <t>2.1.1</t>
  </si>
  <si>
    <t>DVE</t>
  </si>
  <si>
    <t>2.1.2</t>
  </si>
  <si>
    <t>2.2</t>
  </si>
  <si>
    <t>Conception / réalisation</t>
  </si>
  <si>
    <t>2.2.1</t>
  </si>
  <si>
    <t>Achat pièces détachées folklo</t>
  </si>
  <si>
    <t>2.2.2</t>
  </si>
  <si>
    <t>Achat peinture</t>
  </si>
  <si>
    <t>Bourse aux vélos</t>
  </si>
  <si>
    <t>3.1</t>
  </si>
  <si>
    <t>Bourse au vélos</t>
  </si>
  <si>
    <t>3.1.1</t>
  </si>
  <si>
    <t>Achat vélos</t>
  </si>
  <si>
    <t>3.1.2</t>
  </si>
  <si>
    <t>Vente vélos</t>
  </si>
  <si>
    <t>Gestion courante</t>
  </si>
  <si>
    <t>4.1</t>
  </si>
  <si>
    <t>Site internet</t>
  </si>
  <si>
    <t>4.1.1</t>
  </si>
  <si>
    <t>Hébergement OVH</t>
  </si>
  <si>
    <t>4.2</t>
  </si>
  <si>
    <t>Assurance</t>
  </si>
  <si>
    <t>4.2.1</t>
  </si>
  <si>
    <t>Contrat RAQVAM</t>
  </si>
  <si>
    <t>4.3</t>
  </si>
  <si>
    <t>Adhésions</t>
  </si>
  <si>
    <t>4.3.1</t>
  </si>
  <si>
    <t>Adhésion VA</t>
  </si>
  <si>
    <t>4.3.2</t>
  </si>
  <si>
    <t>Adhésion non VA</t>
  </si>
  <si>
    <t>4.4</t>
  </si>
  <si>
    <t>Banque</t>
  </si>
  <si>
    <t>4.4.1</t>
  </si>
  <si>
    <t>4.5</t>
  </si>
  <si>
    <t>Bureautique</t>
  </si>
  <si>
    <t>4.5.1</t>
  </si>
  <si>
    <t>Consommables</t>
  </si>
  <si>
    <t>4.5.2</t>
  </si>
  <si>
    <t>Bloc facture</t>
  </si>
  <si>
    <t>4.5.3</t>
  </si>
  <si>
    <t>Carte adhérent</t>
  </si>
  <si>
    <t>TOTAL</t>
  </si>
  <si>
    <t>Bilan par exercice</t>
  </si>
  <si>
    <t xml:space="preserve">Comment bien utiliser cette feuille ? </t>
  </si>
  <si>
    <t>1. Aller checker les infos sur l'article WikiVA dédié</t>
  </si>
  <si>
    <r>
      <t xml:space="preserve">2. Dans l'ongler configuration, définir les </t>
    </r>
    <r>
      <rPr>
        <b/>
        <sz val="16"/>
        <color rgb="FF000000"/>
        <rFont val="Calibri"/>
        <family val="2"/>
      </rPr>
      <t>dates de l'exercice comptable</t>
    </r>
    <r>
      <rPr>
        <sz val="16"/>
        <color rgb="FF000000"/>
        <rFont val="Calibri"/>
        <family val="2"/>
      </rPr>
      <t xml:space="preserve"> (souvent les même que votre mandat), le </t>
    </r>
    <r>
      <rPr>
        <b/>
        <sz val="16"/>
        <color rgb="FF000000"/>
        <rFont val="Calibri"/>
        <family val="2"/>
      </rPr>
      <t>nom de l'asso.</t>
    </r>
  </si>
  <si>
    <t>3. Inscrire dans l'onglet "Résultat" votre solde bancaire initial (ce qu'il y a sur votre compte au début du mandat)</t>
  </si>
  <si>
    <r>
      <rPr>
        <sz val="16"/>
        <color rgb="FF000000"/>
        <rFont val="Calibri"/>
        <family val="2"/>
      </rPr>
      <t xml:space="preserve">4. Etablir son </t>
    </r>
    <r>
      <rPr>
        <b/>
        <sz val="16"/>
        <color rgb="FF000000"/>
        <rFont val="Calibri"/>
        <family val="2"/>
      </rPr>
      <t>budget prévisionnel</t>
    </r>
    <r>
      <rPr>
        <sz val="16"/>
        <color rgb="FF000000"/>
        <rFont val="Calibri"/>
        <family val="2"/>
      </rPr>
      <t xml:space="preserve"> pour l'exercice comptable en cours : se baser sur les bilans de l'exercice précédent. Aucune ligne ne doit avoir le même nom</t>
    </r>
  </si>
  <si>
    <r>
      <rPr>
        <sz val="16"/>
        <color rgb="FF000000"/>
        <rFont val="Calibri"/>
        <family val="2"/>
      </rPr>
      <t xml:space="preserve">5. Completer le tableau coté prévisionnel dans l'onglet "Budget", </t>
    </r>
    <r>
      <rPr>
        <b/>
        <sz val="16"/>
        <color rgb="FF000000"/>
        <rFont val="Calibri"/>
        <family val="2"/>
      </rPr>
      <t>veiller à avoir une balance de 0 sur le budget</t>
    </r>
  </si>
  <si>
    <r>
      <t xml:space="preserve">6. Pour </t>
    </r>
    <r>
      <rPr>
        <b/>
        <sz val="16"/>
        <color rgb="FF000000"/>
        <rFont val="Calibri"/>
        <family val="2"/>
      </rPr>
      <t>chaque dépense ou recette</t>
    </r>
    <r>
      <rPr>
        <sz val="16"/>
        <color rgb="FF000000"/>
        <rFont val="Calibri"/>
        <family val="2"/>
      </rPr>
      <t xml:space="preserve"> validée rensignez la dans l'onglet "Saisie" en précisant bien la </t>
    </r>
    <r>
      <rPr>
        <b/>
        <sz val="16"/>
        <color rgb="FF000000"/>
        <rFont val="Calibri"/>
        <family val="2"/>
      </rPr>
      <t>date d'émission</t>
    </r>
    <r>
      <rPr>
        <sz val="16"/>
        <color rgb="FF000000"/>
        <rFont val="Calibri"/>
        <family val="2"/>
      </rPr>
      <t xml:space="preserve"> (quand la facture a été reçue par exemple) et la </t>
    </r>
    <r>
      <rPr>
        <b/>
        <sz val="16"/>
        <color rgb="FF000000"/>
        <rFont val="Calibri"/>
        <family val="2"/>
      </rPr>
      <t>date comptable</t>
    </r>
    <r>
      <rPr>
        <sz val="16"/>
        <color rgb="FF000000"/>
        <rFont val="Calibri"/>
        <family val="2"/>
      </rPr>
      <t xml:space="preserve"> (quand le transfert d'argent est visible sur le compte)</t>
    </r>
  </si>
  <si>
    <r>
      <t xml:space="preserve">7. Rensigner une des </t>
    </r>
    <r>
      <rPr>
        <b/>
        <sz val="16"/>
        <color rgb="FF000000"/>
        <rFont val="Calibri"/>
        <family val="2"/>
      </rPr>
      <t>catégories "Analytique budget"</t>
    </r>
    <r>
      <rPr>
        <sz val="16"/>
        <color rgb="FF000000"/>
        <rFont val="Calibri"/>
        <family val="2"/>
      </rPr>
      <t xml:space="preserve"> (ce sont les catégories que vous avez choisies pour votre budget prev)</t>
    </r>
  </si>
  <si>
    <r>
      <rPr>
        <sz val="16"/>
        <color rgb="FF000000"/>
        <rFont val="Calibri"/>
        <family val="2"/>
      </rPr>
      <t>8. Remplir toute la ligne en précisant</t>
    </r>
    <r>
      <rPr>
        <b/>
        <sz val="16"/>
        <color rgb="FF000000"/>
        <rFont val="Calibri"/>
        <family val="2"/>
      </rPr>
      <t xml:space="preserve"> l'état du paiement</t>
    </r>
    <r>
      <rPr>
        <sz val="16"/>
        <color rgb="FF000000"/>
        <rFont val="Calibri"/>
        <family val="2"/>
      </rPr>
      <t xml:space="preserve"> ("En banque" = visible sur les compte, "réglé" = le paiment a été effectué mais n'est pas encore encaissé)</t>
    </r>
  </si>
  <si>
    <r>
      <rPr>
        <sz val="16"/>
        <color rgb="FF000000"/>
        <rFont val="Calibri"/>
        <family val="2"/>
      </rPr>
      <t xml:space="preserve">9. Mettre dans un dossier ou cloud la </t>
    </r>
    <r>
      <rPr>
        <b/>
        <sz val="16"/>
        <color rgb="FF000000"/>
        <rFont val="Calibri"/>
        <family val="2"/>
      </rPr>
      <t>pièce comptable</t>
    </r>
    <r>
      <rPr>
        <sz val="16"/>
        <color rgb="FF000000"/>
        <rFont val="Calibri"/>
        <family val="2"/>
      </rPr>
      <t xml:space="preserve"> (rappel : un ticket de caisse n'est pas une pièce comptable) associée à la dépense dont le nom doit comporter le numéro indiqué dans la ligne que vous venez de remplir</t>
    </r>
  </si>
  <si>
    <r>
      <t xml:space="preserve">10. </t>
    </r>
    <r>
      <rPr>
        <b/>
        <sz val="16"/>
        <color rgb="FF000000"/>
        <rFont val="Calibri"/>
        <family val="2"/>
      </rPr>
      <t>Configurez le "budget effectif" (</t>
    </r>
    <r>
      <rPr>
        <sz val="16"/>
        <color rgb="FF000000"/>
        <rFont val="Calibri"/>
        <family val="2"/>
      </rPr>
      <t xml:space="preserve"> qui ira </t>
    </r>
    <r>
      <rPr>
        <b/>
        <sz val="16"/>
        <color rgb="FF000000"/>
        <rFont val="Calibri"/>
        <family val="2"/>
      </rPr>
      <t>tout seul chercher</t>
    </r>
    <r>
      <rPr>
        <sz val="16"/>
        <color rgb="FF000000"/>
        <rFont val="Calibri"/>
        <family val="2"/>
      </rPr>
      <t xml:space="preserve"> dans vos dépenses effectives (Saisie) la somme alouée à</t>
    </r>
    <r>
      <rPr>
        <b/>
        <sz val="16"/>
        <color rgb="FF000000"/>
        <rFont val="Calibri"/>
        <family val="2"/>
      </rPr>
      <t xml:space="preserve"> chaque poste de dépense et recette ) </t>
    </r>
    <r>
      <rPr>
        <sz val="16"/>
        <color rgb="FF000000"/>
        <rFont val="Calibri"/>
        <family val="2"/>
      </rPr>
      <t xml:space="preserve">comme suit : 
    • Chaque ligne blanche doit comporter la forumule en photo si dessous 
    • Chaque ligne verte est la somme des lignes blanches en dessous (comprenez la formule rentrée dans l'exemple)
    • Chaque ligne bleue est la somme des lignes vertes en dessous (comprenez la formule rentrée dans l'exemple)
    • La somme finale des recette et dépenses doit être la somme des lignes bleues (comprenez la formule rentrée dans l'exemple)
    • Vérifier les cases "cohérence somme" si ça passe au rouge c'est que vous avez mal configuré une somme ou qu'une saisie n'a pas de catégorie analytique  </t>
    </r>
  </si>
  <si>
    <t xml:space="preserve">Configuration </t>
  </si>
  <si>
    <t>club</t>
  </si>
  <si>
    <t>NOM ASSO</t>
  </si>
  <si>
    <t>année</t>
  </si>
  <si>
    <t>02/10/2022 au 01/10/2023</t>
  </si>
  <si>
    <t>Pièce comptable</t>
  </si>
  <si>
    <t>Moyen de payement</t>
  </si>
  <si>
    <t>Etat</t>
  </si>
  <si>
    <t>Fr</t>
  </si>
  <si>
    <t>Fe</t>
  </si>
  <si>
    <t>Réglé</t>
  </si>
  <si>
    <t>Ap</t>
  </si>
  <si>
    <t>En Caisse</t>
  </si>
  <si>
    <t>NdF</t>
  </si>
  <si>
    <t>ESP</t>
  </si>
  <si>
    <t>PVT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</si>
</sst>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#,##0.00\ &quot;€&quot;;[Red]\-#,##0.00\ &quot;€&quot;"/>
    <numFmt numFmtId="164" formatCode="[$-40C]d\-mmm"/>
    <numFmt numFmtId="165" formatCode="_-* #,##0.00\ &quot;€&quot;_-;\-* #,##0.00\ &quot;€&quot;_-;_-* &quot;-&quot;??\ &quot;€&quot;_-;_-@"/>
    <numFmt numFmtId="166" formatCode="_-* #,##0.00\ [$€-40C]_-;\-* #,##0.00\ [$€-40C]_-;_-* &quot;-&quot;??\ [$€-40C]_-;_-@_-"/>
  </numFmts>
  <fonts count="32">
    <font>
      <sz val="11"/>
      <color rgb="FF000000"/>
      <name val="Calibri"/>
    </font>
    <font>
      <b/>
      <u/>
      <sz val="16"/>
      <color rgb="FFFFFFFF"/>
      <name val="Calibri"/>
      <family val="2"/>
    </font>
    <font>
      <b/>
      <sz val="18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rgb="FF000000"/>
      <name val="Docs-Calibri"/>
    </font>
    <font>
      <sz val="11"/>
      <color rgb="FF767676"/>
      <name val="Bnp_regular"/>
    </font>
    <font>
      <sz val="11"/>
      <color rgb="FF767676"/>
      <name val="Bnp_bold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20"/>
      <color rgb="FFFFFFFF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24"/>
      <color rgb="FFFFFFFF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rgb="FF000000"/>
      <name val="Calibri"/>
      <family val="2"/>
    </font>
    <font>
      <b/>
      <i/>
      <sz val="16"/>
      <color theme="0"/>
      <name val="Calibri"/>
      <family val="2"/>
    </font>
    <font>
      <b/>
      <sz val="16"/>
      <color theme="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theme="1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548DD4"/>
        <bgColor rgb="FF548DD4"/>
      </patternFill>
    </fill>
    <fill>
      <patternFill patternType="solid">
        <fgColor rgb="FF92D050"/>
        <bgColor rgb="FF92D050"/>
      </patternFill>
    </fill>
    <fill>
      <patternFill patternType="solid">
        <fgColor rgb="FFF79646"/>
        <bgColor rgb="FFF79646"/>
      </patternFill>
    </fill>
    <fill>
      <patternFill patternType="solid">
        <fgColor rgb="FFFFFF00"/>
        <bgColor rgb="FFFFFF00"/>
      </patternFill>
    </fill>
    <fill>
      <patternFill patternType="solid">
        <fgColor rgb="FF595959"/>
        <bgColor rgb="FF595959"/>
      </patternFill>
    </fill>
    <fill>
      <patternFill patternType="solid">
        <fgColor rgb="FF4F81BD"/>
        <bgColor rgb="FF4F81BD"/>
      </patternFill>
    </fill>
    <fill>
      <patternFill patternType="solid">
        <fgColor rgb="FF95B3D7"/>
        <bgColor rgb="FF95B3D7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rgb="FFB8CBE2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F7964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rgb="FF33993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69B723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595959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1F497D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0000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8DB3E2"/>
      </patternFill>
    </fill>
    <fill>
      <patternFill patternType="solid">
        <fgColor theme="4" tint="-0.249977111117893"/>
        <bgColor rgb="FFD8D8D8"/>
      </patternFill>
    </fill>
    <fill>
      <patternFill patternType="solid">
        <fgColor theme="4" tint="-0.249977111117893"/>
        <bgColor rgb="FF7F7F7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8DB3E2"/>
      </patternFill>
    </fill>
    <fill>
      <patternFill patternType="solid">
        <fgColor theme="5" tint="0.59999389629810485"/>
        <bgColor rgb="FFF79646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5"/>
        <bgColor rgb="FF7F7F7F"/>
      </patternFill>
    </fill>
    <fill>
      <patternFill patternType="solid">
        <fgColor theme="7"/>
        <bgColor rgb="FF7F7F7F"/>
      </patternFill>
    </fill>
    <fill>
      <patternFill patternType="solid">
        <fgColor theme="8"/>
        <bgColor rgb="FFD8D8D8"/>
      </patternFill>
    </fill>
    <fill>
      <patternFill patternType="solid">
        <fgColor rgb="FFFFC000"/>
        <bgColor rgb="FFD8D8D8"/>
      </patternFill>
    </fill>
    <fill>
      <patternFill patternType="solid">
        <fgColor theme="4" tint="0.39997558519241921"/>
        <bgColor rgb="FFD8D8D8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14" fontId="1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/>
    <xf numFmtId="0" fontId="5" fillId="3" borderId="2" xfId="0" applyFont="1" applyFill="1" applyBorder="1"/>
    <xf numFmtId="14" fontId="6" fillId="4" borderId="0" xfId="0" applyNumberFormat="1" applyFont="1" applyFill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quotePrefix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4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5" fillId="0" borderId="0" xfId="0" applyNumberFormat="1" applyFont="1"/>
    <xf numFmtId="49" fontId="5" fillId="0" borderId="0" xfId="0" applyNumberFormat="1" applyFont="1"/>
    <xf numFmtId="0" fontId="5" fillId="0" borderId="1" xfId="0" applyFont="1" applyBorder="1"/>
    <xf numFmtId="14" fontId="5" fillId="7" borderId="0" xfId="0" applyNumberFormat="1" applyFont="1" applyFill="1"/>
    <xf numFmtId="0" fontId="3" fillId="0" borderId="0" xfId="0" applyFont="1" applyAlignment="1">
      <alignment horizontal="center"/>
    </xf>
    <xf numFmtId="0" fontId="0" fillId="0" borderId="6" xfId="0" applyBorder="1"/>
    <xf numFmtId="0" fontId="17" fillId="0" borderId="0" xfId="0" applyFont="1"/>
    <xf numFmtId="165" fontId="7" fillId="0" borderId="0" xfId="0" applyNumberFormat="1" applyFont="1"/>
    <xf numFmtId="165" fontId="0" fillId="0" borderId="0" xfId="0" applyNumberFormat="1"/>
    <xf numFmtId="165" fontId="4" fillId="0" borderId="1" xfId="0" applyNumberFormat="1" applyFont="1" applyBorder="1"/>
    <xf numFmtId="165" fontId="3" fillId="0" borderId="6" xfId="0" applyNumberFormat="1" applyFont="1" applyBorder="1"/>
    <xf numFmtId="0" fontId="19" fillId="9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14" fontId="0" fillId="11" borderId="1" xfId="0" applyNumberFormat="1" applyFill="1" applyBorder="1"/>
    <xf numFmtId="14" fontId="8" fillId="12" borderId="0" xfId="0" applyNumberFormat="1" applyFont="1" applyFill="1"/>
    <xf numFmtId="0" fontId="0" fillId="11" borderId="1" xfId="0" applyFill="1" applyBorder="1"/>
    <xf numFmtId="49" fontId="10" fillId="13" borderId="0" xfId="0" applyNumberFormat="1" applyFont="1" applyFill="1"/>
    <xf numFmtId="49" fontId="8" fillId="12" borderId="0" xfId="0" applyNumberFormat="1" applyFont="1" applyFill="1"/>
    <xf numFmtId="49" fontId="11" fillId="13" borderId="0" xfId="0" applyNumberFormat="1" applyFont="1" applyFill="1"/>
    <xf numFmtId="0" fontId="0" fillId="11" borderId="7" xfId="0" applyFill="1" applyBorder="1"/>
    <xf numFmtId="14" fontId="0" fillId="11" borderId="7" xfId="0" applyNumberFormat="1" applyFill="1" applyBorder="1"/>
    <xf numFmtId="0" fontId="0" fillId="11" borderId="6" xfId="0" applyFill="1" applyBorder="1"/>
    <xf numFmtId="14" fontId="0" fillId="0" borderId="1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11" borderId="12" xfId="0" applyNumberFormat="1" applyFill="1" applyBorder="1"/>
    <xf numFmtId="0" fontId="0" fillId="11" borderId="12" xfId="0" applyFill="1" applyBorder="1"/>
    <xf numFmtId="14" fontId="9" fillId="11" borderId="12" xfId="0" applyNumberFormat="1" applyFont="1" applyFill="1" applyBorder="1"/>
    <xf numFmtId="0" fontId="9" fillId="11" borderId="12" xfId="0" applyFont="1" applyFill="1" applyBorder="1"/>
    <xf numFmtId="0" fontId="0" fillId="14" borderId="12" xfId="0" applyFill="1" applyBorder="1"/>
    <xf numFmtId="14" fontId="8" fillId="11" borderId="12" xfId="0" applyNumberFormat="1" applyFont="1" applyFill="1" applyBorder="1"/>
    <xf numFmtId="0" fontId="8" fillId="11" borderId="12" xfId="0" applyFont="1" applyFill="1" applyBorder="1"/>
    <xf numFmtId="0" fontId="0" fillId="15" borderId="12" xfId="0" applyFill="1" applyBorder="1"/>
    <xf numFmtId="0" fontId="0" fillId="16" borderId="12" xfId="0" applyFill="1" applyBorder="1"/>
    <xf numFmtId="0" fontId="12" fillId="11" borderId="12" xfId="0" applyFont="1" applyFill="1" applyBorder="1"/>
    <xf numFmtId="0" fontId="13" fillId="11" borderId="12" xfId="0" applyFont="1" applyFill="1" applyBorder="1"/>
    <xf numFmtId="0" fontId="3" fillId="17" borderId="1" xfId="0" applyFont="1" applyFill="1" applyBorder="1" applyAlignment="1">
      <alignment horizontal="center"/>
    </xf>
    <xf numFmtId="0" fontId="7" fillId="18" borderId="0" xfId="0" applyFont="1" applyFill="1" applyAlignment="1">
      <alignment horizontal="center" vertical="center" wrapText="1"/>
    </xf>
    <xf numFmtId="0" fontId="0" fillId="19" borderId="0" xfId="0" applyFill="1"/>
    <xf numFmtId="0" fontId="5" fillId="19" borderId="0" xfId="0" applyFont="1" applyFill="1"/>
    <xf numFmtId="0" fontId="5" fillId="20" borderId="0" xfId="0" applyFont="1" applyFill="1"/>
    <xf numFmtId="0" fontId="8" fillId="11" borderId="5" xfId="0" applyFont="1" applyFill="1" applyBorder="1"/>
    <xf numFmtId="49" fontId="8" fillId="11" borderId="5" xfId="0" applyNumberFormat="1" applyFont="1" applyFill="1" applyBorder="1"/>
    <xf numFmtId="8" fontId="0" fillId="19" borderId="0" xfId="0" applyNumberFormat="1" applyFill="1"/>
    <xf numFmtId="0" fontId="6" fillId="22" borderId="1" xfId="0" applyFont="1" applyFill="1" applyBorder="1" applyAlignment="1">
      <alignment horizontal="center" vertical="center" wrapText="1"/>
    </xf>
    <xf numFmtId="0" fontId="6" fillId="22" borderId="9" xfId="0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 vertical="center"/>
    </xf>
    <xf numFmtId="165" fontId="6" fillId="23" borderId="1" xfId="0" applyNumberFormat="1" applyFont="1" applyFill="1" applyBorder="1"/>
    <xf numFmtId="0" fontId="17" fillId="19" borderId="0" xfId="0" applyFont="1" applyFill="1"/>
    <xf numFmtId="165" fontId="7" fillId="23" borderId="1" xfId="0" applyNumberFormat="1" applyFont="1" applyFill="1" applyBorder="1"/>
    <xf numFmtId="165" fontId="7" fillId="23" borderId="10" xfId="0" applyNumberFormat="1" applyFont="1" applyFill="1" applyBorder="1"/>
    <xf numFmtId="0" fontId="4" fillId="18" borderId="1" xfId="0" applyFont="1" applyFill="1" applyBorder="1" applyAlignment="1">
      <alignment horizontal="center" vertical="center"/>
    </xf>
    <xf numFmtId="165" fontId="4" fillId="18" borderId="1" xfId="0" applyNumberFormat="1" applyFont="1" applyFill="1" applyBorder="1"/>
    <xf numFmtId="165" fontId="0" fillId="19" borderId="0" xfId="0" applyNumberFormat="1" applyFill="1"/>
    <xf numFmtId="0" fontId="7" fillId="24" borderId="1" xfId="0" applyFont="1" applyFill="1" applyBorder="1" applyAlignment="1">
      <alignment horizontal="center" vertical="center"/>
    </xf>
    <xf numFmtId="165" fontId="4" fillId="24" borderId="1" xfId="0" applyNumberFormat="1" applyFont="1" applyFill="1" applyBorder="1"/>
    <xf numFmtId="0" fontId="4" fillId="25" borderId="1" xfId="0" applyFont="1" applyFill="1" applyBorder="1" applyAlignment="1">
      <alignment horizontal="center" vertical="center"/>
    </xf>
    <xf numFmtId="165" fontId="4" fillId="25" borderId="1" xfId="0" applyNumberFormat="1" applyFont="1" applyFill="1" applyBorder="1"/>
    <xf numFmtId="0" fontId="7" fillId="26" borderId="1" xfId="0" applyFont="1" applyFill="1" applyBorder="1" applyAlignment="1">
      <alignment horizontal="center" vertical="center"/>
    </xf>
    <xf numFmtId="165" fontId="7" fillId="26" borderId="1" xfId="0" applyNumberFormat="1" applyFont="1" applyFill="1" applyBorder="1"/>
    <xf numFmtId="0" fontId="4" fillId="19" borderId="1" xfId="0" applyFont="1" applyFill="1" applyBorder="1" applyAlignment="1">
      <alignment horizontal="center" vertical="center"/>
    </xf>
    <xf numFmtId="165" fontId="4" fillId="19" borderId="1" xfId="0" applyNumberFormat="1" applyFont="1" applyFill="1" applyBorder="1"/>
    <xf numFmtId="0" fontId="4" fillId="21" borderId="1" xfId="0" applyFont="1" applyFill="1" applyBorder="1" applyAlignment="1">
      <alignment horizontal="center" vertical="center"/>
    </xf>
    <xf numFmtId="165" fontId="4" fillId="21" borderId="1" xfId="0" applyNumberFormat="1" applyFont="1" applyFill="1" applyBorder="1"/>
    <xf numFmtId="0" fontId="18" fillId="19" borderId="0" xfId="0" applyFont="1" applyFill="1" applyAlignment="1">
      <alignment horizontal="right"/>
    </xf>
    <xf numFmtId="165" fontId="18" fillId="19" borderId="0" xfId="0" applyNumberFormat="1" applyFont="1" applyFill="1" applyAlignment="1">
      <alignment horizontal="right"/>
    </xf>
    <xf numFmtId="0" fontId="19" fillId="27" borderId="1" xfId="0" applyFont="1" applyFill="1" applyBorder="1" applyAlignment="1">
      <alignment horizontal="center" vertical="center"/>
    </xf>
    <xf numFmtId="0" fontId="3" fillId="17" borderId="1" xfId="0" applyFont="1" applyFill="1" applyBorder="1"/>
    <xf numFmtId="0" fontId="23" fillId="0" borderId="0" xfId="0" applyFont="1"/>
    <xf numFmtId="0" fontId="23" fillId="19" borderId="0" xfId="0" applyFont="1" applyFill="1"/>
    <xf numFmtId="165" fontId="23" fillId="18" borderId="1" xfId="0" applyNumberFormat="1" applyFont="1" applyFill="1" applyBorder="1"/>
    <xf numFmtId="165" fontId="23" fillId="25" borderId="1" xfId="0" applyNumberFormat="1" applyFont="1" applyFill="1" applyBorder="1"/>
    <xf numFmtId="165" fontId="23" fillId="19" borderId="0" xfId="0" applyNumberFormat="1" applyFont="1" applyFill="1"/>
    <xf numFmtId="0" fontId="24" fillId="19" borderId="0" xfId="0" applyFont="1" applyFill="1" applyAlignment="1">
      <alignment horizontal="right"/>
    </xf>
    <xf numFmtId="0" fontId="23" fillId="32" borderId="1" xfId="0" applyFont="1" applyFill="1" applyBorder="1" applyAlignment="1">
      <alignment horizontal="center" vertical="center"/>
    </xf>
    <xf numFmtId="165" fontId="23" fillId="18" borderId="1" xfId="0" applyNumberFormat="1" applyFont="1" applyFill="1" applyBorder="1" applyAlignment="1">
      <alignment horizontal="center" vertical="center"/>
    </xf>
    <xf numFmtId="9" fontId="23" fillId="33" borderId="1" xfId="0" applyNumberFormat="1" applyFont="1" applyFill="1" applyBorder="1" applyAlignment="1">
      <alignment horizontal="center" vertical="center"/>
    </xf>
    <xf numFmtId="165" fontId="23" fillId="25" borderId="1" xfId="0" applyNumberFormat="1" applyFont="1" applyFill="1" applyBorder="1" applyAlignment="1">
      <alignment horizontal="center" vertical="center"/>
    </xf>
    <xf numFmtId="0" fontId="26" fillId="11" borderId="1" xfId="0" applyFont="1" applyFill="1" applyBorder="1"/>
    <xf numFmtId="0" fontId="23" fillId="30" borderId="11" xfId="0" applyFont="1" applyFill="1" applyBorder="1"/>
    <xf numFmtId="9" fontId="23" fillId="28" borderId="11" xfId="0" applyNumberFormat="1" applyFont="1" applyFill="1" applyBorder="1"/>
    <xf numFmtId="0" fontId="23" fillId="19" borderId="11" xfId="0" applyFont="1" applyFill="1" applyBorder="1"/>
    <xf numFmtId="0" fontId="24" fillId="24" borderId="6" xfId="0" applyFont="1" applyFill="1" applyBorder="1" applyAlignment="1">
      <alignment horizontal="center" vertical="center"/>
    </xf>
    <xf numFmtId="9" fontId="23" fillId="33" borderId="6" xfId="0" applyNumberFormat="1" applyFont="1" applyFill="1" applyBorder="1" applyAlignment="1">
      <alignment horizontal="center" vertical="center"/>
    </xf>
    <xf numFmtId="0" fontId="23" fillId="28" borderId="11" xfId="0" applyFont="1" applyFill="1" applyBorder="1"/>
    <xf numFmtId="0" fontId="23" fillId="28" borderId="14" xfId="0" applyFont="1" applyFill="1" applyBorder="1"/>
    <xf numFmtId="0" fontId="23" fillId="29" borderId="14" xfId="0" applyFont="1" applyFill="1" applyBorder="1" applyAlignment="1">
      <alignment horizontal="right"/>
    </xf>
    <xf numFmtId="0" fontId="24" fillId="30" borderId="13" xfId="0" applyFont="1" applyFill="1" applyBorder="1"/>
    <xf numFmtId="0" fontId="23" fillId="0" borderId="13" xfId="0" applyFont="1" applyBorder="1"/>
    <xf numFmtId="0" fontId="23" fillId="19" borderId="13" xfId="0" applyFont="1" applyFill="1" applyBorder="1"/>
    <xf numFmtId="166" fontId="23" fillId="30" borderId="13" xfId="0" applyNumberFormat="1" applyFont="1" applyFill="1" applyBorder="1"/>
    <xf numFmtId="166" fontId="23" fillId="31" borderId="13" xfId="0" applyNumberFormat="1" applyFont="1" applyFill="1" applyBorder="1" applyAlignment="1">
      <alignment horizontal="center" vertical="center"/>
    </xf>
    <xf numFmtId="166" fontId="23" fillId="23" borderId="13" xfId="0" applyNumberFormat="1" applyFont="1" applyFill="1" applyBorder="1" applyAlignment="1">
      <alignment horizontal="center" vertical="center"/>
    </xf>
    <xf numFmtId="166" fontId="23" fillId="32" borderId="13" xfId="0" applyNumberFormat="1" applyFont="1" applyFill="1" applyBorder="1" applyAlignment="1">
      <alignment horizontal="center" vertical="center"/>
    </xf>
    <xf numFmtId="166" fontId="23" fillId="18" borderId="13" xfId="0" applyNumberFormat="1" applyFont="1" applyFill="1" applyBorder="1" applyAlignment="1">
      <alignment horizontal="center" vertical="center"/>
    </xf>
    <xf numFmtId="0" fontId="27" fillId="37" borderId="13" xfId="0" applyFont="1" applyFill="1" applyBorder="1"/>
    <xf numFmtId="166" fontId="28" fillId="38" borderId="13" xfId="0" applyNumberFormat="1" applyFont="1" applyFill="1" applyBorder="1"/>
    <xf numFmtId="0" fontId="28" fillId="39" borderId="13" xfId="0" applyFont="1" applyFill="1" applyBorder="1"/>
    <xf numFmtId="0" fontId="22" fillId="35" borderId="13" xfId="0" applyFont="1" applyFill="1" applyBorder="1"/>
    <xf numFmtId="166" fontId="22" fillId="36" borderId="13" xfId="0" applyNumberFormat="1" applyFont="1" applyFill="1" applyBorder="1" applyAlignment="1">
      <alignment horizontal="center" vertical="center"/>
    </xf>
    <xf numFmtId="166" fontId="22" fillId="34" borderId="13" xfId="0" applyNumberFormat="1" applyFont="1" applyFill="1" applyBorder="1"/>
    <xf numFmtId="0" fontId="25" fillId="34" borderId="13" xfId="0" applyFont="1" applyFill="1" applyBorder="1"/>
    <xf numFmtId="0" fontId="21" fillId="40" borderId="0" xfId="0" applyFont="1" applyFill="1"/>
    <xf numFmtId="166" fontId="21" fillId="41" borderId="1" xfId="0" applyNumberFormat="1" applyFont="1" applyFill="1" applyBorder="1" applyAlignment="1">
      <alignment horizontal="center" vertical="center"/>
    </xf>
    <xf numFmtId="0" fontId="26" fillId="11" borderId="12" xfId="0" applyFont="1" applyFill="1" applyBorder="1"/>
    <xf numFmtId="14" fontId="1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164" fontId="3" fillId="2" borderId="11" xfId="0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2" borderId="11" xfId="0" applyFont="1" applyFill="1" applyBorder="1"/>
    <xf numFmtId="165" fontId="5" fillId="2" borderId="11" xfId="0" applyNumberFormat="1" applyFont="1" applyFill="1" applyBorder="1"/>
    <xf numFmtId="49" fontId="5" fillId="2" borderId="11" xfId="0" applyNumberFormat="1" applyFont="1" applyFill="1" applyBorder="1"/>
    <xf numFmtId="14" fontId="1" fillId="3" borderId="0" xfId="0" applyNumberFormat="1" applyFont="1" applyFill="1" applyAlignment="1">
      <alignment horizontal="center" vertical="center"/>
    </xf>
    <xf numFmtId="14" fontId="1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164" fontId="3" fillId="3" borderId="11" xfId="0" applyNumberFormat="1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5" fillId="3" borderId="11" xfId="0" applyFont="1" applyFill="1" applyBorder="1"/>
    <xf numFmtId="165" fontId="5" fillId="3" borderId="11" xfId="0" applyNumberFormat="1" applyFont="1" applyFill="1" applyBorder="1"/>
    <xf numFmtId="49" fontId="5" fillId="3" borderId="11" xfId="0" applyNumberFormat="1" applyFont="1" applyFill="1" applyBorder="1"/>
    <xf numFmtId="165" fontId="8" fillId="11" borderId="5" xfId="0" applyNumberFormat="1" applyFont="1" applyFill="1" applyBorder="1"/>
    <xf numFmtId="165" fontId="8" fillId="11" borderId="10" xfId="0" applyNumberFormat="1" applyFont="1" applyFill="1" applyBorder="1"/>
    <xf numFmtId="0" fontId="8" fillId="11" borderId="6" xfId="0" applyFont="1" applyFill="1" applyBorder="1"/>
    <xf numFmtId="0" fontId="8" fillId="11" borderId="8" xfId="0" applyFont="1" applyFill="1" applyBorder="1"/>
    <xf numFmtId="0" fontId="8" fillId="11" borderId="10" xfId="0" applyFont="1" applyFill="1" applyBorder="1"/>
    <xf numFmtId="0" fontId="0" fillId="0" borderId="9" xfId="0" applyBorder="1"/>
    <xf numFmtId="165" fontId="0" fillId="0" borderId="9" xfId="0" applyNumberFormat="1" applyBorder="1"/>
    <xf numFmtId="14" fontId="5" fillId="7" borderId="11" xfId="0" applyNumberFormat="1" applyFont="1" applyFill="1" applyBorder="1"/>
    <xf numFmtId="0" fontId="5" fillId="7" borderId="11" xfId="0" applyFont="1" applyFill="1" applyBorder="1"/>
    <xf numFmtId="0" fontId="0" fillId="2" borderId="11" xfId="0" applyFill="1" applyBorder="1"/>
    <xf numFmtId="165" fontId="4" fillId="2" borderId="11" xfId="0" applyNumberFormat="1" applyFont="1" applyFill="1" applyBorder="1" applyAlignment="1">
      <alignment vertical="center"/>
    </xf>
    <xf numFmtId="165" fontId="4" fillId="2" borderId="11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165" fontId="3" fillId="2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horizontal="right" vertical="center"/>
    </xf>
    <xf numFmtId="165" fontId="3" fillId="8" borderId="11" xfId="0" applyNumberFormat="1" applyFont="1" applyFill="1" applyBorder="1" applyAlignment="1">
      <alignment vertical="center"/>
    </xf>
    <xf numFmtId="0" fontId="15" fillId="2" borderId="11" xfId="0" applyFont="1" applyFill="1" applyBorder="1"/>
    <xf numFmtId="0" fontId="14" fillId="2" borderId="11" xfId="0" applyFont="1" applyFill="1" applyBorder="1" applyAlignment="1">
      <alignment vertical="center"/>
    </xf>
    <xf numFmtId="0" fontId="0" fillId="3" borderId="11" xfId="0" applyFill="1" applyBorder="1"/>
    <xf numFmtId="0" fontId="1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right" vertical="center"/>
    </xf>
    <xf numFmtId="165" fontId="3" fillId="3" borderId="11" xfId="0" applyNumberFormat="1" applyFont="1" applyFill="1" applyBorder="1" applyAlignment="1">
      <alignment vertical="center"/>
    </xf>
    <xf numFmtId="165" fontId="3" fillId="3" borderId="11" xfId="0" applyNumberFormat="1" applyFont="1" applyFill="1" applyBorder="1" applyAlignment="1">
      <alignment horizontal="right" vertical="center"/>
    </xf>
    <xf numFmtId="0" fontId="16" fillId="21" borderId="11" xfId="0" applyFont="1" applyFill="1" applyBorder="1" applyAlignment="1">
      <alignment horizontal="center" vertical="center" wrapText="1"/>
    </xf>
    <xf numFmtId="165" fontId="23" fillId="28" borderId="11" xfId="0" applyNumberFormat="1" applyFont="1" applyFill="1" applyBorder="1"/>
    <xf numFmtId="165" fontId="23" fillId="29" borderId="11" xfId="0" applyNumberFormat="1" applyFont="1" applyFill="1" applyBorder="1"/>
    <xf numFmtId="0" fontId="23" fillId="44" borderId="11" xfId="0" applyFont="1" applyFill="1" applyBorder="1"/>
    <xf numFmtId="0" fontId="23" fillId="45" borderId="11" xfId="0" applyFont="1" applyFill="1" applyBorder="1"/>
    <xf numFmtId="0" fontId="23" fillId="46" borderId="11" xfId="0" applyFont="1" applyFill="1" applyBorder="1"/>
    <xf numFmtId="0" fontId="23" fillId="29" borderId="11" xfId="0" applyFont="1" applyFill="1" applyBorder="1" applyAlignment="1">
      <alignment horizontal="right"/>
    </xf>
    <xf numFmtId="0" fontId="4" fillId="2" borderId="11" xfId="0" applyFont="1" applyFill="1" applyBorder="1"/>
    <xf numFmtId="0" fontId="20" fillId="2" borderId="11" xfId="0" applyFont="1" applyFill="1" applyBorder="1" applyAlignment="1">
      <alignment vertical="center"/>
    </xf>
    <xf numFmtId="0" fontId="4" fillId="3" borderId="11" xfId="0" applyFont="1" applyFill="1" applyBorder="1"/>
    <xf numFmtId="0" fontId="20" fillId="3" borderId="11" xfId="0" applyFont="1" applyFill="1" applyBorder="1" applyAlignment="1">
      <alignment vertical="center"/>
    </xf>
    <xf numFmtId="0" fontId="0" fillId="0" borderId="11" xfId="0" applyBorder="1"/>
    <xf numFmtId="0" fontId="19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26" fillId="11" borderId="7" xfId="0" applyFont="1" applyFill="1" applyBorder="1"/>
    <xf numFmtId="0" fontId="29" fillId="19" borderId="0" xfId="0" applyFont="1" applyFill="1" applyAlignment="1">
      <alignment vertical="center" wrapText="1"/>
    </xf>
    <xf numFmtId="0" fontId="30" fillId="19" borderId="0" xfId="0" applyFont="1" applyFill="1" applyAlignment="1">
      <alignment horizontal="center" vertical="center" wrapText="1"/>
    </xf>
    <xf numFmtId="0" fontId="0" fillId="19" borderId="0" xfId="0" applyFill="1" applyAlignment="1">
      <alignment wrapText="1"/>
    </xf>
    <xf numFmtId="0" fontId="0" fillId="0" borderId="0" xfId="0" applyAlignment="1">
      <alignment wrapText="1"/>
    </xf>
    <xf numFmtId="0" fontId="26" fillId="11" borderId="6" xfId="0" applyFont="1" applyFill="1" applyBorder="1"/>
    <xf numFmtId="166" fontId="23" fillId="47" borderId="13" xfId="0" applyNumberFormat="1" applyFont="1" applyFill="1" applyBorder="1"/>
    <xf numFmtId="166" fontId="23" fillId="48" borderId="13" xfId="0" applyNumberFormat="1" applyFont="1" applyFill="1" applyBorder="1"/>
    <xf numFmtId="166" fontId="23" fillId="0" borderId="13" xfId="0" applyNumberFormat="1" applyFont="1" applyBorder="1"/>
    <xf numFmtId="0" fontId="31" fillId="30" borderId="15" xfId="0" applyFont="1" applyFill="1" applyBorder="1"/>
    <xf numFmtId="0" fontId="31" fillId="30" borderId="16" xfId="0" applyFont="1" applyFill="1" applyBorder="1"/>
    <xf numFmtId="0" fontId="31" fillId="19" borderId="17" xfId="0" applyFont="1" applyFill="1" applyBorder="1"/>
    <xf numFmtId="0" fontId="31" fillId="19" borderId="18" xfId="0" applyFont="1" applyFill="1" applyBorder="1"/>
    <xf numFmtId="49" fontId="23" fillId="0" borderId="0" xfId="0" applyNumberFormat="1" applyFont="1"/>
    <xf numFmtId="49" fontId="27" fillId="37" borderId="13" xfId="0" applyNumberFormat="1" applyFont="1" applyFill="1" applyBorder="1"/>
    <xf numFmtId="49" fontId="25" fillId="34" borderId="13" xfId="0" applyNumberFormat="1" applyFont="1" applyFill="1" applyBorder="1"/>
    <xf numFmtId="49" fontId="24" fillId="30" borderId="13" xfId="0" applyNumberFormat="1" applyFont="1" applyFill="1" applyBorder="1"/>
    <xf numFmtId="49" fontId="23" fillId="0" borderId="13" xfId="0" applyNumberFormat="1" applyFont="1" applyBorder="1"/>
    <xf numFmtId="49" fontId="22" fillId="35" borderId="13" xfId="0" applyNumberFormat="1" applyFont="1" applyFill="1" applyBorder="1"/>
    <xf numFmtId="49" fontId="23" fillId="19" borderId="13" xfId="0" applyNumberFormat="1" applyFont="1" applyFill="1" applyBorder="1"/>
    <xf numFmtId="49" fontId="28" fillId="39" borderId="13" xfId="0" applyNumberFormat="1" applyFont="1" applyFill="1" applyBorder="1"/>
    <xf numFmtId="0" fontId="23" fillId="28" borderId="11" xfId="0" applyFont="1" applyFill="1" applyBorder="1" applyAlignment="1">
      <alignment horizontal="center" vertical="center"/>
    </xf>
    <xf numFmtId="0" fontId="23" fillId="28" borderId="13" xfId="0" applyFont="1" applyFill="1" applyBorder="1" applyAlignment="1">
      <alignment horizontal="center"/>
    </xf>
    <xf numFmtId="165" fontId="21" fillId="42" borderId="9" xfId="0" applyNumberFormat="1" applyFont="1" applyFill="1" applyBorder="1" applyAlignment="1">
      <alignment horizontal="center" vertical="center"/>
    </xf>
    <xf numFmtId="165" fontId="21" fillId="42" borderId="6" xfId="0" applyNumberFormat="1" applyFont="1" applyFill="1" applyBorder="1" applyAlignment="1">
      <alignment horizontal="center" vertical="center"/>
    </xf>
    <xf numFmtId="165" fontId="21" fillId="43" borderId="9" xfId="0" applyNumberFormat="1" applyFont="1" applyFill="1" applyBorder="1" applyAlignment="1">
      <alignment horizontal="center" vertical="center"/>
    </xf>
    <xf numFmtId="165" fontId="21" fillId="43" borderId="6" xfId="0" applyNumberFormat="1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 vertical="center" wrapText="1"/>
    </xf>
    <xf numFmtId="0" fontId="23" fillId="19" borderId="11" xfId="0" applyFont="1" applyFill="1" applyBorder="1" applyAlignment="1"/>
    <xf numFmtId="0" fontId="8" fillId="0" borderId="6" xfId="0" applyFont="1" applyBorder="1" applyAlignment="1"/>
    <xf numFmtId="0" fontId="8" fillId="0" borderId="5" xfId="0" applyFont="1" applyBorder="1" applyAlignment="1"/>
  </cellXfs>
  <cellStyles count="1">
    <cellStyle name="Normal" xfId="0" builtinId="0"/>
  </cellStyles>
  <dxfs count="34">
    <dxf>
      <fill>
        <patternFill>
          <bgColor rgb="FFFA4C4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4F81BD"/>
          <bgColor rgb="FF4F81BD"/>
        </patternFill>
      </fill>
    </dxf>
  </dxfs>
  <tableStyles count="2">
    <tableStyle name="Saisie-style" pivot="0" count="3" xr9:uid="{00000000-0011-0000-FFFF-FFFF00000000}">
      <tableStyleElement type="headerRow" dxfId="33"/>
      <tableStyleElement type="firstRowStripe" dxfId="32"/>
      <tableStyleElement type="secondRowStripe" dxfId="31"/>
    </tableStyle>
    <tableStyle name="Google Sheets Pivot Table Style" table="0" count="12" xr9:uid="{00000000-0011-0000-FFFF-FFFF01000000}">
      <tableStyleElement type="wholeTable" dxfId="30"/>
      <tableStyleElement type="headerRow" dxfId="29"/>
      <tableStyleElement type="totalRow" dxfId="28"/>
      <tableStyleElement type="firstSubtotalRow" dxfId="27"/>
      <tableStyleElement type="secondSubtotalRow" dxfId="26"/>
      <tableStyleElement type="thirdSubtotalRow" dxfId="25"/>
      <tableStyleElement type="firstColumnSubheading" dxfId="24"/>
      <tableStyleElement type="secondColumnSubheading" dxfId="23"/>
      <tableStyleElement type="thirdColumnSubheading" dxfId="22"/>
      <tableStyleElement type="firstRowSubheading" dxfId="21"/>
      <tableStyleElement type="secondRowSubheading" dxfId="20"/>
      <tableStyleElement type="thirdRowSubheading" dxfId="19"/>
    </tableStyle>
  </tableStyles>
  <colors>
    <mruColors>
      <color rgb="FFFA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68581</xdr:colOff>
      <xdr:row>11</xdr:row>
      <xdr:rowOff>42756</xdr:rowOff>
    </xdr:from>
    <xdr:to>
      <xdr:col>0</xdr:col>
      <xdr:colOff>7124701</xdr:colOff>
      <xdr:row>25</xdr:row>
      <xdr:rowOff>52753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AFBE92-2924-B0C7-A7A2-3D9B0C701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1" y="5795856"/>
          <a:ext cx="7056120" cy="26541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AA18" headerRowCount="0">
  <tableColumns count="2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 dataDxfId="15"/>
    <tableColumn id="17" xr3:uid="{00000000-0010-0000-0000-000011000000}" name="Column17" dataDxfId="14"/>
    <tableColumn id="18" xr3:uid="{00000000-0010-0000-0000-000012000000}" name="Column18" dataDxfId="13"/>
    <tableColumn id="19" xr3:uid="{00000000-0010-0000-0000-000013000000}" name="Column19" dataDxfId="12"/>
    <tableColumn id="20" xr3:uid="{00000000-0010-0000-0000-000014000000}" name="Column20" dataDxfId="11"/>
    <tableColumn id="21" xr3:uid="{00000000-0010-0000-0000-000015000000}" name="Column21" dataDxfId="10"/>
    <tableColumn id="22" xr3:uid="{00000000-0010-0000-0000-000016000000}" name="Column22" dataDxfId="9"/>
    <tableColumn id="23" xr3:uid="{00000000-0010-0000-0000-000017000000}" name="Column23" dataDxfId="8"/>
    <tableColumn id="24" xr3:uid="{00000000-0010-0000-0000-000018000000}" name="Column24" dataDxfId="7"/>
    <tableColumn id="25" xr3:uid="{00000000-0010-0000-0000-000019000000}" name="Column25" dataDxfId="6"/>
    <tableColumn id="26" xr3:uid="{00000000-0010-0000-0000-00001A000000}" name="Column26" dataDxfId="5"/>
    <tableColumn id="27" xr3:uid="{00000000-0010-0000-0000-00001B000000}" name="Column27" dataDxfId="4"/>
  </tableColumns>
  <tableStyleInfo name="Saisie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998"/>
  <sheetViews>
    <sheetView showGridLines="0" topLeftCell="E1" workbookViewId="0">
      <pane ySplit="3" topLeftCell="A4" activePane="bottomLeft" state="frozen"/>
      <selection pane="bottomLeft" activeCell="K9" sqref="K9"/>
    </sheetView>
  </sheetViews>
  <sheetFormatPr defaultColWidth="14.42578125" defaultRowHeight="15" customHeight="1"/>
  <cols>
    <col min="1" max="2" width="11.42578125" customWidth="1"/>
    <col min="3" max="3" width="18.42578125" customWidth="1"/>
    <col min="4" max="4" width="15.7109375" customWidth="1"/>
    <col min="5" max="5" width="55.42578125" customWidth="1"/>
    <col min="6" max="6" width="18.85546875" customWidth="1"/>
    <col min="7" max="8" width="30.7109375" customWidth="1"/>
    <col min="9" max="9" width="30.140625" customWidth="1"/>
    <col min="10" max="10" width="13.42578125" customWidth="1"/>
    <col min="11" max="11" width="15.140625" customWidth="1"/>
    <col min="12" max="12" width="20.42578125" customWidth="1"/>
    <col min="13" max="13" width="21.42578125" customWidth="1"/>
    <col min="14" max="14" width="36.42578125" customWidth="1"/>
    <col min="15" max="15" width="15.42578125" customWidth="1"/>
    <col min="16" max="27" width="11.42578125" customWidth="1"/>
  </cols>
  <sheetData>
    <row r="1" spans="1:27" ht="27.75" customHeight="1">
      <c r="A1" s="1"/>
      <c r="B1" s="141"/>
      <c r="C1" s="142" t="str">
        <f>"Saisie comptable de "&amp;club&amp;" pour "&amp;année</f>
        <v>Saisie comptable de NOM ASSO pour 02/10/2022 au 01/10/2023</v>
      </c>
      <c r="D1" s="143"/>
      <c r="E1" s="144"/>
      <c r="F1" s="145" t="str">
        <f>"Nombre pièce : "&amp;MAX(D4:D1060)</f>
        <v>Nombre pièce : 6</v>
      </c>
      <c r="G1" s="146" t="str">
        <f>"Dernière saisie faite le"</f>
        <v>Dernière saisie faite le</v>
      </c>
      <c r="H1" s="147">
        <f>MAX(B4:B1048574)</f>
        <v>44822</v>
      </c>
      <c r="I1" s="148"/>
      <c r="J1" s="149"/>
      <c r="K1" s="150"/>
      <c r="L1" s="149"/>
      <c r="M1" s="151"/>
      <c r="N1" s="149"/>
      <c r="O1" s="2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27" ht="3" customHeight="1">
      <c r="A2" s="152"/>
      <c r="B2" s="153"/>
      <c r="C2" s="154"/>
      <c r="D2" s="155"/>
      <c r="E2" s="156"/>
      <c r="F2" s="157"/>
      <c r="G2" s="158"/>
      <c r="H2" s="159"/>
      <c r="I2" s="160"/>
      <c r="J2" s="161"/>
      <c r="K2" s="162"/>
      <c r="L2" s="161"/>
      <c r="M2" s="163"/>
      <c r="N2" s="161"/>
      <c r="O2" s="3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1:27" ht="42.75" customHeight="1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9" t="s">
        <v>10</v>
      </c>
      <c r="L3" s="9" t="s">
        <v>11</v>
      </c>
      <c r="M3" s="10" t="s">
        <v>12</v>
      </c>
      <c r="N3" s="9" t="s">
        <v>13</v>
      </c>
      <c r="O3" s="11" t="s">
        <v>14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</row>
    <row r="4" spans="1:27" ht="15" customHeight="1">
      <c r="A4" s="49">
        <v>44815</v>
      </c>
      <c r="B4" s="50">
        <v>44817</v>
      </c>
      <c r="C4" s="51" t="s">
        <v>15</v>
      </c>
      <c r="D4" s="51">
        <v>1</v>
      </c>
      <c r="E4" s="114" t="s">
        <v>16</v>
      </c>
      <c r="F4" s="51" t="s">
        <v>17</v>
      </c>
      <c r="G4" s="77" t="s">
        <v>18</v>
      </c>
      <c r="H4" s="77" t="s">
        <v>19</v>
      </c>
      <c r="I4" s="77" t="s">
        <v>20</v>
      </c>
      <c r="J4" s="164">
        <v>40</v>
      </c>
      <c r="K4" s="164" t="s">
        <v>21</v>
      </c>
      <c r="L4" s="77" t="s">
        <v>22</v>
      </c>
      <c r="M4" s="78"/>
      <c r="N4" s="77"/>
      <c r="O4" s="165">
        <f>IF((Saisie!$F4="Charge"),-Saisie!$J4,Saisie!$J4)</f>
        <v>-40</v>
      </c>
      <c r="P4" s="74"/>
      <c r="Q4" s="74"/>
      <c r="R4" s="74"/>
      <c r="S4" s="74"/>
      <c r="T4" s="74"/>
      <c r="U4" s="74"/>
      <c r="V4" s="74"/>
      <c r="W4" s="74"/>
      <c r="X4" s="75"/>
      <c r="Y4" s="75"/>
      <c r="Z4" s="75"/>
      <c r="AA4" s="75"/>
    </row>
    <row r="5" spans="1:27" ht="15" customHeight="1">
      <c r="A5" s="49">
        <v>44818</v>
      </c>
      <c r="B5" s="49">
        <v>44819</v>
      </c>
      <c r="C5" s="51" t="s">
        <v>23</v>
      </c>
      <c r="D5" s="51">
        <v>2</v>
      </c>
      <c r="E5" s="114" t="s">
        <v>24</v>
      </c>
      <c r="F5" s="51" t="s">
        <v>17</v>
      </c>
      <c r="G5" s="77" t="s">
        <v>25</v>
      </c>
      <c r="H5" s="77" t="s">
        <v>26</v>
      </c>
      <c r="I5" s="77" t="s">
        <v>20</v>
      </c>
      <c r="J5" s="164">
        <v>50</v>
      </c>
      <c r="K5" s="164" t="s">
        <v>21</v>
      </c>
      <c r="L5" s="77" t="s">
        <v>27</v>
      </c>
      <c r="M5" s="78"/>
      <c r="N5" s="77"/>
      <c r="O5" s="165">
        <f>IF((Saisie!$F5="Charge"),-Saisie!$J5,Saisie!$J5)</f>
        <v>-50</v>
      </c>
      <c r="P5" s="74"/>
      <c r="Q5" s="74"/>
      <c r="R5" s="74"/>
      <c r="S5" s="74"/>
      <c r="T5" s="74"/>
      <c r="U5" s="74"/>
      <c r="V5" s="74"/>
      <c r="W5" s="74"/>
      <c r="X5" s="75"/>
      <c r="Y5" s="75"/>
      <c r="Z5" s="75"/>
      <c r="AA5" s="75"/>
    </row>
    <row r="6" spans="1:27" ht="15" customHeight="1">
      <c r="A6" s="56">
        <v>44819</v>
      </c>
      <c r="B6" s="56">
        <v>44822</v>
      </c>
      <c r="C6" s="55" t="s">
        <v>28</v>
      </c>
      <c r="D6" s="55">
        <v>3</v>
      </c>
      <c r="E6" s="202" t="s">
        <v>29</v>
      </c>
      <c r="F6" s="51" t="s">
        <v>30</v>
      </c>
      <c r="G6" s="77" t="s">
        <v>31</v>
      </c>
      <c r="H6" s="77" t="s">
        <v>32</v>
      </c>
      <c r="I6" s="77" t="s">
        <v>33</v>
      </c>
      <c r="J6" s="164">
        <v>150</v>
      </c>
      <c r="K6" s="164" t="s">
        <v>21</v>
      </c>
      <c r="L6" s="77" t="s">
        <v>27</v>
      </c>
      <c r="M6" s="78"/>
      <c r="N6" s="77"/>
      <c r="O6" s="165">
        <f>IF((Saisie!$F6="Charge"),-Saisie!$J6,Saisie!$J6)</f>
        <v>150</v>
      </c>
      <c r="P6" s="74"/>
      <c r="Q6" s="74"/>
      <c r="R6" s="74"/>
      <c r="S6" s="74"/>
      <c r="T6" s="74"/>
      <c r="U6" s="74"/>
      <c r="V6" s="74"/>
      <c r="W6" s="74"/>
      <c r="X6" s="75"/>
      <c r="Y6" s="75"/>
      <c r="Z6" s="75"/>
      <c r="AA6" s="75"/>
    </row>
    <row r="7" spans="1:27" ht="15" customHeight="1">
      <c r="A7" s="66">
        <v>44824</v>
      </c>
      <c r="B7" s="61"/>
      <c r="C7" s="62" t="s">
        <v>28</v>
      </c>
      <c r="D7" s="62">
        <v>4</v>
      </c>
      <c r="E7" s="140" t="s">
        <v>34</v>
      </c>
      <c r="F7" s="207" t="s">
        <v>30</v>
      </c>
      <c r="G7" s="77" t="s">
        <v>31</v>
      </c>
      <c r="H7" s="77" t="s">
        <v>32</v>
      </c>
      <c r="I7" s="77" t="s">
        <v>35</v>
      </c>
      <c r="J7" s="164">
        <v>40</v>
      </c>
      <c r="K7" s="164" t="s">
        <v>36</v>
      </c>
      <c r="L7" s="77" t="s">
        <v>37</v>
      </c>
      <c r="M7" s="78" t="s">
        <v>38</v>
      </c>
      <c r="N7" s="77"/>
      <c r="O7" s="165">
        <f>IF((Saisie!$F7="Charge"),-Saisie!$J7,Saisie!$J7)</f>
        <v>40</v>
      </c>
      <c r="P7" s="74"/>
      <c r="Q7" s="74"/>
      <c r="R7" s="74"/>
      <c r="S7" s="74"/>
      <c r="T7" s="74"/>
      <c r="U7" s="74"/>
      <c r="V7" s="74"/>
      <c r="W7" s="74"/>
      <c r="X7" s="75"/>
      <c r="Y7" s="75"/>
      <c r="Z7" s="75"/>
      <c r="AA7" s="75"/>
    </row>
    <row r="8" spans="1:27" ht="15" customHeight="1">
      <c r="A8" s="61">
        <v>44915</v>
      </c>
      <c r="B8" s="61"/>
      <c r="C8" s="140" t="s">
        <v>28</v>
      </c>
      <c r="D8" s="62">
        <v>5</v>
      </c>
      <c r="E8" s="140" t="s">
        <v>39</v>
      </c>
      <c r="F8" s="207" t="s">
        <v>30</v>
      </c>
      <c r="G8" s="77" t="s">
        <v>40</v>
      </c>
      <c r="H8" s="77" t="s">
        <v>41</v>
      </c>
      <c r="I8" s="77" t="s">
        <v>41</v>
      </c>
      <c r="J8" s="164">
        <v>400</v>
      </c>
      <c r="K8" s="164" t="s">
        <v>36</v>
      </c>
      <c r="L8" s="77" t="s">
        <v>27</v>
      </c>
      <c r="M8" s="78"/>
      <c r="N8" s="77"/>
      <c r="O8" s="165">
        <f>IF((Saisie!$F8="Charge"),-Saisie!$J8,Saisie!$J8)</f>
        <v>400</v>
      </c>
      <c r="P8" s="74"/>
      <c r="Q8" s="74"/>
      <c r="R8" s="74"/>
      <c r="S8" s="74"/>
      <c r="T8" s="74"/>
      <c r="U8" s="74"/>
      <c r="V8" s="74"/>
      <c r="W8" s="74"/>
      <c r="X8" s="75"/>
      <c r="Y8" s="75"/>
      <c r="Z8" s="75"/>
      <c r="AA8" s="75"/>
    </row>
    <row r="9" spans="1:27" ht="15" customHeight="1">
      <c r="A9" s="63">
        <v>44532</v>
      </c>
      <c r="B9" s="66">
        <v>44533</v>
      </c>
      <c r="C9" s="67" t="s">
        <v>42</v>
      </c>
      <c r="D9" s="67">
        <v>6</v>
      </c>
      <c r="E9" s="64" t="s">
        <v>43</v>
      </c>
      <c r="F9" s="166" t="s">
        <v>17</v>
      </c>
      <c r="G9" s="77" t="s">
        <v>44</v>
      </c>
      <c r="H9" s="77" t="s">
        <v>45</v>
      </c>
      <c r="I9" s="77" t="s">
        <v>46</v>
      </c>
      <c r="J9" s="164">
        <v>5</v>
      </c>
      <c r="K9" s="164" t="s">
        <v>36</v>
      </c>
      <c r="L9" s="77"/>
      <c r="M9" s="52"/>
      <c r="N9" s="77"/>
      <c r="O9" s="165">
        <f>IF((Saisie!$F9="Charge"),-Saisie!$J9,Saisie!$J9)</f>
        <v>-5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1:27" ht="15" customHeight="1">
      <c r="A10" s="61"/>
      <c r="B10" s="61"/>
      <c r="C10" s="62" t="s">
        <v>42</v>
      </c>
      <c r="D10" s="62">
        <v>6</v>
      </c>
      <c r="E10" s="62"/>
      <c r="F10" s="57"/>
      <c r="G10" s="77"/>
      <c r="H10" s="77"/>
      <c r="I10" s="77"/>
      <c r="J10" s="164"/>
      <c r="K10" s="164"/>
      <c r="L10" s="77"/>
      <c r="M10" s="53"/>
      <c r="N10" s="77"/>
      <c r="O10" s="165">
        <f>IF((Saisie!$F10="Charge"),-Saisie!$J10,Saisie!$J10)</f>
        <v>0</v>
      </c>
      <c r="P10" s="74"/>
      <c r="Q10" s="74"/>
      <c r="R10" s="74"/>
      <c r="S10" s="74"/>
      <c r="T10" s="74"/>
      <c r="U10" s="74"/>
      <c r="V10" s="74"/>
      <c r="W10" s="74"/>
      <c r="X10" s="75"/>
      <c r="Y10" s="75"/>
      <c r="Z10" s="75"/>
      <c r="AA10" s="75"/>
    </row>
    <row r="11" spans="1:27" ht="15" customHeight="1">
      <c r="A11" s="66"/>
      <c r="B11" s="66"/>
      <c r="C11" s="67"/>
      <c r="D11" s="67"/>
      <c r="E11" s="67"/>
      <c r="F11" s="166"/>
      <c r="G11" s="77"/>
      <c r="H11" s="77"/>
      <c r="I11" s="77"/>
      <c r="J11" s="164"/>
      <c r="K11" s="164"/>
      <c r="L11" s="77"/>
      <c r="M11" s="54"/>
      <c r="N11" s="77"/>
      <c r="O11" s="165">
        <f>IF((Saisie!$F11="Charge"),-Saisie!$J11,Saisie!$J11)</f>
        <v>0</v>
      </c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</row>
    <row r="12" spans="1:27" ht="15" customHeight="1">
      <c r="A12" s="66"/>
      <c r="B12" s="66"/>
      <c r="C12" s="67"/>
      <c r="D12" s="67"/>
      <c r="E12" s="67"/>
      <c r="F12" s="166"/>
      <c r="G12" s="77"/>
      <c r="H12" s="77"/>
      <c r="I12" s="77"/>
      <c r="J12" s="164"/>
      <c r="K12" s="164"/>
      <c r="L12" s="77"/>
      <c r="M12" s="78"/>
      <c r="N12" s="77"/>
      <c r="O12" s="165">
        <f>IF((Saisie!$F12="Charge"),-Saisie!$J12,Saisie!$J12)</f>
        <v>0</v>
      </c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</row>
    <row r="13" spans="1:27" ht="15" customHeight="1">
      <c r="A13" s="66"/>
      <c r="B13" s="66"/>
      <c r="C13" s="67"/>
      <c r="D13" s="67"/>
      <c r="E13" s="67"/>
      <c r="F13" s="166"/>
      <c r="G13" s="77"/>
      <c r="H13" s="77"/>
      <c r="I13" s="77"/>
      <c r="J13" s="164"/>
      <c r="K13" s="164"/>
      <c r="L13" s="77"/>
      <c r="M13" s="78"/>
      <c r="N13" s="77"/>
      <c r="O13" s="165">
        <f>IF((Saisie!$F13="Charge"),-Saisie!$J13,Saisie!$J13)</f>
        <v>0</v>
      </c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</row>
    <row r="14" spans="1:27" ht="15" customHeight="1">
      <c r="A14" s="66"/>
      <c r="B14" s="66"/>
      <c r="C14" s="67"/>
      <c r="D14" s="67"/>
      <c r="E14" s="62"/>
      <c r="F14" s="166"/>
      <c r="G14" s="77"/>
      <c r="H14" s="77"/>
      <c r="I14" s="77"/>
      <c r="J14" s="164"/>
      <c r="K14" s="164"/>
      <c r="L14" s="77"/>
      <c r="M14" s="78"/>
      <c r="N14" s="77"/>
      <c r="O14" s="165">
        <f>IF((Saisie!$F14="Charge"),-Saisie!$J14,Saisie!$J14)</f>
        <v>0</v>
      </c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pans="1:27" ht="15" customHeight="1">
      <c r="A15" s="66"/>
      <c r="B15" s="66"/>
      <c r="C15" s="67"/>
      <c r="D15" s="67"/>
      <c r="E15" s="67"/>
      <c r="F15" s="166"/>
      <c r="G15" s="77"/>
      <c r="H15" s="77"/>
      <c r="I15" s="77"/>
      <c r="J15" s="164"/>
      <c r="K15" s="164"/>
      <c r="L15" s="77"/>
      <c r="M15" s="78"/>
      <c r="N15" s="77"/>
      <c r="O15" s="165">
        <f>IF((Saisie!$F15="Charge"),-Saisie!$J15,Saisie!$J15)</f>
        <v>0</v>
      </c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pans="1:27" ht="15" customHeight="1">
      <c r="A16" s="66"/>
      <c r="B16" s="66"/>
      <c r="C16" s="67"/>
      <c r="D16" s="67"/>
      <c r="E16" s="62"/>
      <c r="F16" s="166"/>
      <c r="G16" s="77"/>
      <c r="H16" s="77"/>
      <c r="I16" s="77"/>
      <c r="J16" s="164"/>
      <c r="K16" s="164"/>
      <c r="L16" s="77"/>
      <c r="M16" s="78"/>
      <c r="N16" s="77"/>
      <c r="O16" s="165">
        <f>IF((Saisie!$F16="Charge"),-Saisie!$J16,Saisie!$J16)</f>
        <v>0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pans="1:27" ht="15" customHeight="1">
      <c r="A17" s="66"/>
      <c r="B17" s="66"/>
      <c r="C17" s="67"/>
      <c r="D17" s="67"/>
      <c r="E17" s="62"/>
      <c r="F17" s="166"/>
      <c r="G17" s="77"/>
      <c r="H17" s="77"/>
      <c r="I17" s="77"/>
      <c r="J17" s="164"/>
      <c r="K17" s="164"/>
      <c r="L17" s="77"/>
      <c r="M17" s="78"/>
      <c r="N17" s="77"/>
      <c r="O17" s="165">
        <f>IF((Saisie!$F17="Charge"),-Saisie!$J17,Saisie!$J17)</f>
        <v>0</v>
      </c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</row>
    <row r="18" spans="1:27" ht="15" customHeight="1">
      <c r="A18" s="66"/>
      <c r="B18" s="66"/>
      <c r="C18" s="67"/>
      <c r="D18" s="67"/>
      <c r="E18" s="62"/>
      <c r="F18" s="167"/>
      <c r="G18" s="77"/>
      <c r="H18" s="77"/>
      <c r="I18" s="77"/>
      <c r="J18" s="164"/>
      <c r="K18" s="164"/>
      <c r="L18" s="77"/>
      <c r="M18" s="78"/>
      <c r="N18" s="77"/>
      <c r="O18" s="165">
        <f>IF((Saisie!$F18="Charge"),-Saisie!$J18,Saisie!$J18)</f>
        <v>0</v>
      </c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</row>
    <row r="19" spans="1:27" ht="15" customHeight="1">
      <c r="A19" s="66"/>
      <c r="B19" s="66"/>
      <c r="C19" s="67"/>
      <c r="D19" s="67"/>
      <c r="E19" s="62"/>
      <c r="F19" s="167"/>
      <c r="G19" s="77"/>
      <c r="H19" s="77"/>
      <c r="I19" s="77"/>
      <c r="J19" s="164"/>
      <c r="K19" s="164"/>
      <c r="L19" s="77"/>
      <c r="M19" s="78"/>
      <c r="N19" s="77"/>
      <c r="O19" s="165">
        <f>IF((Saisie!$F19="Charge"),-Saisie!$J19,Saisie!$J19)</f>
        <v>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5" customHeight="1">
      <c r="A20" s="66"/>
      <c r="B20" s="66"/>
      <c r="C20" s="67"/>
      <c r="D20" s="67"/>
      <c r="E20" s="67"/>
      <c r="F20" s="167"/>
      <c r="G20" s="77"/>
      <c r="H20" s="77"/>
      <c r="I20" s="77"/>
      <c r="J20" s="164"/>
      <c r="K20" s="164"/>
      <c r="L20" s="77"/>
      <c r="M20" s="78"/>
      <c r="N20" s="77"/>
      <c r="O20" s="165">
        <f>IF((Saisie!$F20="Charge"),-Saisie!$J20,Saisie!$J20)</f>
        <v>0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5" customHeight="1">
      <c r="A21" s="66"/>
      <c r="B21" s="66"/>
      <c r="C21" s="67"/>
      <c r="D21" s="67"/>
      <c r="E21" s="67"/>
      <c r="F21" s="167"/>
      <c r="G21" s="77"/>
      <c r="H21" s="77"/>
      <c r="I21" s="77"/>
      <c r="J21" s="164"/>
      <c r="K21" s="164"/>
      <c r="L21" s="77"/>
      <c r="M21" s="78"/>
      <c r="N21" s="77"/>
      <c r="O21" s="165">
        <f>IF((Saisie!$F21="Charge"),-Saisie!$J21,Saisie!$J21)</f>
        <v>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5" customHeight="1">
      <c r="A22" s="66"/>
      <c r="B22" s="66"/>
      <c r="C22" s="67"/>
      <c r="D22" s="67"/>
      <c r="E22" s="62"/>
      <c r="F22" s="167"/>
      <c r="G22" s="77"/>
      <c r="H22" s="77"/>
      <c r="I22" s="77"/>
      <c r="J22" s="164"/>
      <c r="K22" s="164"/>
      <c r="L22" s="77"/>
      <c r="M22" s="78"/>
      <c r="N22" s="77"/>
      <c r="O22" s="165">
        <f>IF((Saisie!$F22="Charge"),-Saisie!$J22,Saisie!$J22)</f>
        <v>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5" customHeight="1">
      <c r="A23" s="61"/>
      <c r="B23" s="61"/>
      <c r="C23" s="67"/>
      <c r="D23" s="67"/>
      <c r="E23" s="64"/>
      <c r="F23" s="167"/>
      <c r="G23" s="77"/>
      <c r="H23" s="77"/>
      <c r="I23" s="77"/>
      <c r="J23" s="164"/>
      <c r="K23" s="164"/>
      <c r="L23" s="77"/>
      <c r="M23" s="78"/>
      <c r="N23" s="77"/>
      <c r="O23" s="165">
        <f>IF((Saisie!$F23="Charge"),-Saisie!$J23,Saisie!$J23)</f>
        <v>0</v>
      </c>
      <c r="X23" s="12"/>
      <c r="Y23" s="12"/>
      <c r="Z23" s="12"/>
      <c r="AA23" s="12"/>
    </row>
    <row r="24" spans="1:27" ht="15" customHeight="1">
      <c r="A24" s="61"/>
      <c r="B24" s="61"/>
      <c r="C24" s="67"/>
      <c r="D24" s="67"/>
      <c r="E24" s="67"/>
      <c r="F24" s="167"/>
      <c r="G24" s="77"/>
      <c r="H24" s="77"/>
      <c r="I24" s="77"/>
      <c r="J24" s="164"/>
      <c r="K24" s="164"/>
      <c r="L24" s="77"/>
      <c r="M24" s="78"/>
      <c r="N24" s="77"/>
      <c r="O24" s="165">
        <f>IF((Saisie!$F24="Charge"),-Saisie!$J24,Saisie!$J24)</f>
        <v>0</v>
      </c>
      <c r="X24" s="12"/>
      <c r="Y24" s="12"/>
      <c r="Z24" s="12"/>
      <c r="AA24" s="12"/>
    </row>
    <row r="25" spans="1:27" ht="15" customHeight="1">
      <c r="A25" s="61"/>
      <c r="B25" s="61"/>
      <c r="C25" s="67"/>
      <c r="D25" s="67"/>
      <c r="E25" s="62"/>
      <c r="F25" s="167"/>
      <c r="G25" s="77"/>
      <c r="H25" s="77"/>
      <c r="I25" s="77"/>
      <c r="J25" s="164"/>
      <c r="K25" s="164"/>
      <c r="L25" s="77"/>
      <c r="M25" s="78"/>
      <c r="N25" s="77"/>
      <c r="O25" s="165">
        <f>IF((Saisie!$F25="Charge"),-Saisie!$J25,Saisie!$J25)</f>
        <v>0</v>
      </c>
      <c r="X25" s="12"/>
      <c r="Y25" s="12"/>
      <c r="Z25" s="12"/>
      <c r="AA25" s="12"/>
    </row>
    <row r="26" spans="1:27" ht="15" customHeight="1">
      <c r="A26" s="61"/>
      <c r="B26" s="61"/>
      <c r="C26" s="67"/>
      <c r="D26" s="67"/>
      <c r="E26" s="62"/>
      <c r="F26" s="167"/>
      <c r="G26" s="77"/>
      <c r="H26" s="77"/>
      <c r="I26" s="77"/>
      <c r="J26" s="164"/>
      <c r="K26" s="164"/>
      <c r="L26" s="77"/>
      <c r="M26" s="78"/>
      <c r="N26" s="77"/>
      <c r="O26" s="165">
        <f>IF((Saisie!$F26="Charge"),-Saisie!$J26,Saisie!$J26)</f>
        <v>0</v>
      </c>
      <c r="X26" s="12"/>
      <c r="Y26" s="12"/>
      <c r="Z26" s="12"/>
      <c r="AA26" s="12"/>
    </row>
    <row r="27" spans="1:27" ht="15" customHeight="1">
      <c r="A27" s="61"/>
      <c r="B27" s="61"/>
      <c r="C27" s="67"/>
      <c r="D27" s="67"/>
      <c r="E27" s="62"/>
      <c r="F27" s="167"/>
      <c r="G27" s="77"/>
      <c r="H27" s="77"/>
      <c r="I27" s="77"/>
      <c r="J27" s="164"/>
      <c r="K27" s="164"/>
      <c r="L27" s="77"/>
      <c r="M27" s="78"/>
      <c r="N27" s="77"/>
      <c r="O27" s="165">
        <f>IF((Saisie!$F27="Charge"),-Saisie!$J27,Saisie!$J27)</f>
        <v>0</v>
      </c>
      <c r="X27" s="12"/>
      <c r="Y27" s="12"/>
      <c r="Z27" s="12"/>
      <c r="AA27" s="12"/>
    </row>
    <row r="28" spans="1:27" ht="15" customHeight="1">
      <c r="A28" s="61"/>
      <c r="B28" s="61"/>
      <c r="C28" s="67"/>
      <c r="D28" s="67"/>
      <c r="E28" s="62"/>
      <c r="F28" s="167"/>
      <c r="G28" s="77"/>
      <c r="H28" s="77"/>
      <c r="I28" s="77"/>
      <c r="J28" s="164"/>
      <c r="K28" s="164"/>
      <c r="L28" s="77"/>
      <c r="M28" s="78"/>
      <c r="N28" s="77"/>
      <c r="O28" s="165">
        <f>IF((Saisie!$F28="Charge"),-Saisie!$J28,Saisie!$J28)</f>
        <v>0</v>
      </c>
      <c r="X28" s="12"/>
      <c r="Y28" s="12"/>
      <c r="Z28" s="12"/>
      <c r="AA28" s="12"/>
    </row>
    <row r="29" spans="1:27" ht="15" customHeight="1">
      <c r="A29" s="61"/>
      <c r="B29" s="61"/>
      <c r="C29" s="67"/>
      <c r="D29" s="67"/>
      <c r="E29" s="62"/>
      <c r="F29" s="167"/>
      <c r="G29" s="77"/>
      <c r="H29" s="77"/>
      <c r="I29" s="77"/>
      <c r="J29" s="164"/>
      <c r="K29" s="164"/>
      <c r="L29" s="77"/>
      <c r="M29" s="78"/>
      <c r="N29" s="77"/>
      <c r="O29" s="165">
        <f>IF((Saisie!$F29="Charge"),-Saisie!$J29,Saisie!$J29)</f>
        <v>0</v>
      </c>
      <c r="X29" s="12"/>
      <c r="Y29" s="12"/>
      <c r="Z29" s="12"/>
      <c r="AA29" s="12"/>
    </row>
    <row r="30" spans="1:27" ht="15" customHeight="1">
      <c r="A30" s="61"/>
      <c r="B30" s="61"/>
      <c r="C30" s="67"/>
      <c r="D30" s="67"/>
      <c r="E30" s="62"/>
      <c r="F30" s="167"/>
      <c r="G30" s="77"/>
      <c r="H30" s="77"/>
      <c r="I30" s="77"/>
      <c r="J30" s="164"/>
      <c r="K30" s="164"/>
      <c r="L30" s="77"/>
      <c r="M30" s="78"/>
      <c r="N30" s="77"/>
      <c r="O30" s="165">
        <f>IF((Saisie!$F30="Charge"),-Saisie!$J30,Saisie!$J30)</f>
        <v>0</v>
      </c>
      <c r="X30" s="12"/>
      <c r="Y30" s="12"/>
      <c r="Z30" s="12"/>
      <c r="AA30" s="12"/>
    </row>
    <row r="31" spans="1:27" ht="15" customHeight="1">
      <c r="A31" s="61"/>
      <c r="B31" s="61"/>
      <c r="C31" s="67"/>
      <c r="D31" s="67"/>
      <c r="E31" s="62"/>
      <c r="F31" s="167"/>
      <c r="G31" s="77"/>
      <c r="H31" s="77"/>
      <c r="I31" s="77"/>
      <c r="J31" s="164"/>
      <c r="K31" s="164"/>
      <c r="L31" s="77"/>
      <c r="M31" s="78"/>
      <c r="N31" s="77"/>
      <c r="O31" s="165">
        <f>IF((Saisie!$F31="Charge"),-Saisie!$J31,Saisie!$J31)</f>
        <v>0</v>
      </c>
      <c r="X31" s="12"/>
      <c r="Y31" s="12"/>
      <c r="Z31" s="12"/>
      <c r="AA31" s="12"/>
    </row>
    <row r="32" spans="1:27" ht="15" customHeight="1">
      <c r="A32" s="61"/>
      <c r="B32" s="61"/>
      <c r="C32" s="67"/>
      <c r="D32" s="67"/>
      <c r="E32" s="62"/>
      <c r="F32" s="167"/>
      <c r="G32" s="77"/>
      <c r="H32" s="77"/>
      <c r="I32" s="77"/>
      <c r="J32" s="164"/>
      <c r="K32" s="164"/>
      <c r="L32" s="77"/>
      <c r="M32" s="78"/>
      <c r="N32" s="77"/>
      <c r="O32" s="165">
        <f>IF((Saisie!$F32="Charge"),-Saisie!$J32,Saisie!$J32)</f>
        <v>0</v>
      </c>
      <c r="X32" s="12"/>
      <c r="Y32" s="12"/>
      <c r="Z32" s="12"/>
      <c r="AA32" s="12"/>
    </row>
    <row r="33" spans="1:27" ht="15" customHeight="1">
      <c r="A33" s="61"/>
      <c r="B33" s="61"/>
      <c r="C33" s="67"/>
      <c r="D33" s="62"/>
      <c r="E33" s="62"/>
      <c r="F33" s="57"/>
      <c r="G33" s="77"/>
      <c r="H33" s="77"/>
      <c r="I33" s="77"/>
      <c r="J33" s="164"/>
      <c r="K33" s="164"/>
      <c r="L33" s="77"/>
      <c r="M33" s="78"/>
      <c r="N33" s="77"/>
      <c r="O33" s="165">
        <f>IF((Saisie!$F33="Charge"),-Saisie!$J33,Saisie!$J33)</f>
        <v>0</v>
      </c>
      <c r="X33" s="12"/>
      <c r="Y33" s="12"/>
      <c r="Z33" s="12"/>
      <c r="AA33" s="12"/>
    </row>
    <row r="34" spans="1:27" ht="15" customHeight="1">
      <c r="A34" s="61"/>
      <c r="B34" s="61"/>
      <c r="C34" s="67"/>
      <c r="D34" s="67"/>
      <c r="E34" s="62"/>
      <c r="F34" s="167"/>
      <c r="G34" s="77"/>
      <c r="H34" s="77"/>
      <c r="I34" s="77"/>
      <c r="J34" s="164"/>
      <c r="K34" s="164"/>
      <c r="L34" s="77"/>
      <c r="M34" s="78"/>
      <c r="N34" s="77"/>
      <c r="O34" s="165">
        <f>IF((Saisie!$F34="Charge"),-Saisie!$J34,Saisie!$J34)</f>
        <v>0</v>
      </c>
      <c r="X34" s="12"/>
      <c r="Y34" s="12"/>
      <c r="Z34" s="12"/>
      <c r="AA34" s="12"/>
    </row>
    <row r="35" spans="1:27" ht="15" customHeight="1">
      <c r="A35" s="61"/>
      <c r="B35" s="61"/>
      <c r="C35" s="67"/>
      <c r="D35" s="67"/>
      <c r="E35" s="62"/>
      <c r="F35" s="167"/>
      <c r="G35" s="77"/>
      <c r="H35" s="77"/>
      <c r="I35" s="77"/>
      <c r="J35" s="164"/>
      <c r="K35" s="164"/>
      <c r="L35" s="77"/>
      <c r="M35" s="78"/>
      <c r="N35" s="77"/>
      <c r="O35" s="165">
        <f>IF((Saisie!$F35="Charge"),-Saisie!$J35,Saisie!$J35)</f>
        <v>0</v>
      </c>
      <c r="X35" s="12"/>
      <c r="Y35" s="12"/>
      <c r="Z35" s="12"/>
      <c r="AA35" s="12"/>
    </row>
    <row r="36" spans="1:27" ht="15" customHeight="1">
      <c r="A36" s="61"/>
      <c r="B36" s="61"/>
      <c r="C36" s="67"/>
      <c r="D36" s="67"/>
      <c r="E36" s="62"/>
      <c r="F36" s="167"/>
      <c r="G36" s="77"/>
      <c r="H36" s="77"/>
      <c r="I36" s="77"/>
      <c r="J36" s="164"/>
      <c r="K36" s="164"/>
      <c r="L36" s="77"/>
      <c r="M36" s="78"/>
      <c r="N36" s="77"/>
      <c r="O36" s="165">
        <f>IF((Saisie!$F36="Charge"),-Saisie!$J36,Saisie!$J36)</f>
        <v>0</v>
      </c>
      <c r="X36" s="12"/>
      <c r="Y36" s="12"/>
      <c r="Z36" s="12"/>
      <c r="AA36" s="12"/>
    </row>
    <row r="37" spans="1:27" ht="15" customHeight="1">
      <c r="A37" s="61"/>
      <c r="B37" s="61"/>
      <c r="C37" s="67"/>
      <c r="D37" s="67"/>
      <c r="E37" s="62"/>
      <c r="F37" s="167"/>
      <c r="G37" s="77"/>
      <c r="H37" s="77"/>
      <c r="I37" s="77"/>
      <c r="J37" s="164"/>
      <c r="K37" s="164"/>
      <c r="L37" s="77"/>
      <c r="M37" s="78"/>
      <c r="N37" s="77"/>
      <c r="O37" s="165">
        <f>IF((Saisie!$F37="Charge"),-Saisie!$J37,Saisie!$J37)</f>
        <v>0</v>
      </c>
      <c r="X37" s="12"/>
      <c r="Y37" s="12"/>
      <c r="Z37" s="12"/>
      <c r="AA37" s="12"/>
    </row>
    <row r="38" spans="1:27" ht="15" customHeight="1">
      <c r="A38" s="61"/>
      <c r="B38" s="61"/>
      <c r="C38" s="67"/>
      <c r="D38" s="67"/>
      <c r="E38" s="62"/>
      <c r="F38" s="57"/>
      <c r="G38" s="77"/>
      <c r="H38" s="77"/>
      <c r="I38" s="77"/>
      <c r="J38" s="164"/>
      <c r="K38" s="164"/>
      <c r="L38" s="77"/>
      <c r="M38" s="78"/>
      <c r="N38" s="77"/>
      <c r="O38" s="165">
        <f>IF((Saisie!$F38="Charge"),-Saisie!$J38,Saisie!$J38)</f>
        <v>0</v>
      </c>
      <c r="X38" s="12"/>
      <c r="Y38" s="12"/>
      <c r="Z38" s="12"/>
      <c r="AA38" s="12"/>
    </row>
    <row r="39" spans="1:27" ht="15" customHeight="1">
      <c r="A39" s="61"/>
      <c r="B39" s="61"/>
      <c r="C39" s="67"/>
      <c r="D39" s="67"/>
      <c r="E39" s="62"/>
      <c r="F39" s="57"/>
      <c r="G39" s="77"/>
      <c r="H39" s="77"/>
      <c r="I39" s="77"/>
      <c r="J39" s="164"/>
      <c r="K39" s="164"/>
      <c r="L39" s="77"/>
      <c r="M39" s="78"/>
      <c r="N39" s="77"/>
      <c r="O39" s="165">
        <f>IF((Saisie!$F39="Charge"),-Saisie!$J39,Saisie!$J39)</f>
        <v>0</v>
      </c>
      <c r="X39" s="12"/>
      <c r="Y39" s="12"/>
      <c r="Z39" s="12"/>
      <c r="AA39" s="12"/>
    </row>
    <row r="40" spans="1:27" ht="15" customHeight="1">
      <c r="A40" s="61"/>
      <c r="B40" s="61"/>
      <c r="C40" s="67"/>
      <c r="D40" s="62"/>
      <c r="E40" s="62"/>
      <c r="F40" s="57"/>
      <c r="G40" s="77"/>
      <c r="H40" s="77"/>
      <c r="I40" s="77"/>
      <c r="J40" s="164"/>
      <c r="K40" s="164"/>
      <c r="L40" s="77"/>
      <c r="M40" s="78"/>
      <c r="N40" s="77"/>
      <c r="O40" s="165">
        <f>IF((Saisie!$F40="Charge"),-Saisie!$J40,Saisie!$J40)</f>
        <v>0</v>
      </c>
      <c r="X40" s="12"/>
      <c r="Y40" s="12"/>
      <c r="Z40" s="12"/>
      <c r="AA40" s="12"/>
    </row>
    <row r="41" spans="1:27" ht="15" customHeight="1">
      <c r="A41" s="61"/>
      <c r="B41" s="61"/>
      <c r="C41" s="67"/>
      <c r="D41" s="62"/>
      <c r="E41" s="62"/>
      <c r="F41" s="57"/>
      <c r="G41" s="77"/>
      <c r="H41" s="77"/>
      <c r="I41" s="77"/>
      <c r="J41" s="164"/>
      <c r="K41" s="164"/>
      <c r="L41" s="77"/>
      <c r="M41" s="78"/>
      <c r="N41" s="77"/>
      <c r="O41" s="165">
        <f>IF((Saisie!$F41="Charge"),-Saisie!$J41,Saisie!$J41)</f>
        <v>0</v>
      </c>
      <c r="X41" s="12"/>
      <c r="Y41" s="12"/>
      <c r="Z41" s="12"/>
      <c r="AA41" s="12"/>
    </row>
    <row r="42" spans="1:27" ht="15.75" customHeight="1">
      <c r="A42" s="61"/>
      <c r="B42" s="61"/>
      <c r="C42" s="67"/>
      <c r="D42" s="62"/>
      <c r="E42" s="62"/>
      <c r="F42" s="57"/>
      <c r="G42" s="77"/>
      <c r="H42" s="77"/>
      <c r="I42" s="77"/>
      <c r="J42" s="164"/>
      <c r="K42" s="164"/>
      <c r="L42" s="77"/>
      <c r="M42" s="78"/>
      <c r="N42" s="77"/>
      <c r="O42" s="165">
        <f>IF((Saisie!$F42="Charge"),-Saisie!$J42,Saisie!$J42)</f>
        <v>0</v>
      </c>
      <c r="X42" s="12"/>
      <c r="Y42" s="12"/>
      <c r="Z42" s="12"/>
      <c r="AA42" s="12"/>
    </row>
    <row r="43" spans="1:27" ht="15.75" customHeight="1">
      <c r="A43" s="61"/>
      <c r="B43" s="61"/>
      <c r="C43" s="67"/>
      <c r="D43" s="62"/>
      <c r="E43" s="62"/>
      <c r="F43" s="57"/>
      <c r="G43" s="77"/>
      <c r="H43" s="77"/>
      <c r="I43" s="77"/>
      <c r="J43" s="164"/>
      <c r="K43" s="164"/>
      <c r="L43" s="77"/>
      <c r="M43" s="78"/>
      <c r="N43" s="77"/>
      <c r="O43" s="165">
        <f>IF((Saisie!$F43="Charge"),-Saisie!$J43,Saisie!$J43)</f>
        <v>0</v>
      </c>
      <c r="X43" s="12"/>
      <c r="Y43" s="12"/>
      <c r="Z43" s="12"/>
      <c r="AA43" s="12"/>
    </row>
    <row r="44" spans="1:27" ht="15" customHeight="1">
      <c r="A44" s="61"/>
      <c r="B44" s="61"/>
      <c r="C44" s="62"/>
      <c r="D44" s="62"/>
      <c r="E44" s="62"/>
      <c r="F44" s="57"/>
      <c r="G44" s="77"/>
      <c r="H44" s="77"/>
      <c r="I44" s="77"/>
      <c r="J44" s="164"/>
      <c r="K44" s="164"/>
      <c r="L44" s="77"/>
      <c r="M44" s="78"/>
      <c r="N44" s="77"/>
      <c r="O44" s="165">
        <f>IF((Saisie!$F44="Charge"),-Saisie!$J44,Saisie!$J44)</f>
        <v>0</v>
      </c>
      <c r="X44" s="12"/>
      <c r="Y44" s="12"/>
      <c r="Z44" s="12"/>
      <c r="AA44" s="12"/>
    </row>
    <row r="45" spans="1:27" ht="15" customHeight="1">
      <c r="A45" s="61"/>
      <c r="B45" s="61"/>
      <c r="C45" s="62"/>
      <c r="D45" s="62"/>
      <c r="E45" s="62"/>
      <c r="F45" s="57"/>
      <c r="G45" s="77"/>
      <c r="H45" s="77"/>
      <c r="I45" s="77"/>
      <c r="J45" s="164"/>
      <c r="K45" s="164"/>
      <c r="L45" s="77"/>
      <c r="M45" s="78"/>
      <c r="N45" s="77"/>
      <c r="O45" s="165">
        <f>IF((Saisie!$F45="Charge"),-Saisie!$J45,Saisie!$J45)</f>
        <v>0</v>
      </c>
      <c r="X45" s="12"/>
      <c r="Y45" s="12"/>
      <c r="Z45" s="12"/>
      <c r="AA45" s="12"/>
    </row>
    <row r="46" spans="1:27" ht="15" customHeight="1">
      <c r="A46" s="61"/>
      <c r="B46" s="61"/>
      <c r="C46" s="62"/>
      <c r="D46" s="62"/>
      <c r="E46" s="62"/>
      <c r="F46" s="57"/>
      <c r="G46" s="77"/>
      <c r="H46" s="77"/>
      <c r="I46" s="77"/>
      <c r="J46" s="164"/>
      <c r="K46" s="164"/>
      <c r="L46" s="77"/>
      <c r="M46" s="78"/>
      <c r="N46" s="77"/>
      <c r="O46" s="165">
        <f>IF((Saisie!$F46="Charge"),-Saisie!$J46,Saisie!$J46)</f>
        <v>0</v>
      </c>
      <c r="X46" s="12"/>
      <c r="Y46" s="12"/>
      <c r="Z46" s="12"/>
      <c r="AA46" s="12"/>
    </row>
    <row r="47" spans="1:27" ht="15" customHeight="1">
      <c r="A47" s="61"/>
      <c r="B47" s="61"/>
      <c r="C47" s="62"/>
      <c r="D47" s="62"/>
      <c r="E47" s="62"/>
      <c r="F47" s="57"/>
      <c r="G47" s="77"/>
      <c r="H47" s="77"/>
      <c r="I47" s="77"/>
      <c r="J47" s="164"/>
      <c r="K47" s="164"/>
      <c r="L47" s="77"/>
      <c r="M47" s="78"/>
      <c r="N47" s="77"/>
      <c r="O47" s="165">
        <f>IF((Saisie!$F47="Charge"),-Saisie!$J47,Saisie!$J47)</f>
        <v>0</v>
      </c>
      <c r="X47" s="12"/>
      <c r="Y47" s="12"/>
      <c r="Z47" s="12"/>
      <c r="AA47" s="12"/>
    </row>
    <row r="48" spans="1:27" ht="15" customHeight="1">
      <c r="A48" s="61"/>
      <c r="B48" s="61"/>
      <c r="C48" s="62"/>
      <c r="D48" s="62"/>
      <c r="E48" s="62"/>
      <c r="F48" s="57"/>
      <c r="G48" s="77"/>
      <c r="H48" s="77"/>
      <c r="I48" s="77"/>
      <c r="J48" s="164"/>
      <c r="K48" s="164"/>
      <c r="L48" s="77"/>
      <c r="M48" s="78"/>
      <c r="N48" s="77"/>
      <c r="O48" s="165">
        <f>IF((Saisie!$F48="Charge"),-Saisie!$J48,Saisie!$J48)</f>
        <v>0</v>
      </c>
      <c r="X48" s="12"/>
      <c r="Y48" s="12"/>
      <c r="Z48" s="12"/>
      <c r="AA48" s="12"/>
    </row>
    <row r="49" spans="1:27" ht="15" customHeight="1">
      <c r="A49" s="61"/>
      <c r="B49" s="61"/>
      <c r="C49" s="62"/>
      <c r="D49" s="62"/>
      <c r="E49" s="62"/>
      <c r="F49" s="57"/>
      <c r="G49" s="77"/>
      <c r="H49" s="77"/>
      <c r="I49" s="77"/>
      <c r="J49" s="164"/>
      <c r="K49" s="164"/>
      <c r="L49" s="77"/>
      <c r="M49" s="78"/>
      <c r="N49" s="77"/>
      <c r="O49" s="165">
        <f>IF((Saisie!$F49="Charge"),-Saisie!$J49,Saisie!$J49)</f>
        <v>0</v>
      </c>
      <c r="X49" s="12"/>
      <c r="Y49" s="12"/>
      <c r="Z49" s="12"/>
      <c r="AA49" s="12"/>
    </row>
    <row r="50" spans="1:27" ht="15" customHeight="1">
      <c r="A50" s="61"/>
      <c r="B50" s="61"/>
      <c r="C50" s="62"/>
      <c r="D50" s="62"/>
      <c r="E50" s="62"/>
      <c r="F50" s="57"/>
      <c r="G50" s="77"/>
      <c r="H50" s="77"/>
      <c r="I50" s="77"/>
      <c r="J50" s="164"/>
      <c r="K50" s="164"/>
      <c r="L50" s="77"/>
      <c r="M50" s="78"/>
      <c r="N50" s="77"/>
      <c r="O50" s="165">
        <f>IF((Saisie!$F50="Charge"),-Saisie!$J50,Saisie!$J50)</f>
        <v>0</v>
      </c>
      <c r="X50" s="12"/>
      <c r="Y50" s="12"/>
      <c r="Z50" s="12"/>
      <c r="AA50" s="12"/>
    </row>
    <row r="51" spans="1:27" ht="15" customHeight="1">
      <c r="A51" s="61"/>
      <c r="B51" s="61"/>
      <c r="C51" s="62"/>
      <c r="D51" s="65"/>
      <c r="E51" s="62"/>
      <c r="F51" s="57"/>
      <c r="G51" s="77"/>
      <c r="H51" s="77"/>
      <c r="I51" s="77"/>
      <c r="J51" s="164"/>
      <c r="K51" s="164"/>
      <c r="L51" s="77"/>
      <c r="M51" s="78"/>
      <c r="N51" s="77"/>
      <c r="O51" s="165">
        <f>IF((Saisie!$F51="Charge"),-Saisie!$J51,Saisie!$J51)</f>
        <v>0</v>
      </c>
      <c r="X51" s="12"/>
      <c r="Y51" s="12"/>
      <c r="Z51" s="12"/>
      <c r="AA51" s="12"/>
    </row>
    <row r="52" spans="1:27" ht="15" customHeight="1">
      <c r="A52" s="61"/>
      <c r="B52" s="61"/>
      <c r="C52" s="62"/>
      <c r="D52" s="62"/>
      <c r="E52" s="62"/>
      <c r="F52" s="57"/>
      <c r="G52" s="77"/>
      <c r="H52" s="77"/>
      <c r="I52" s="77"/>
      <c r="J52" s="164"/>
      <c r="K52" s="164"/>
      <c r="L52" s="77"/>
      <c r="M52" s="78"/>
      <c r="N52" s="77"/>
      <c r="O52" s="165">
        <f>IF((Saisie!$F52="Charge"),-Saisie!$J52,Saisie!$J52)</f>
        <v>0</v>
      </c>
      <c r="X52" s="12"/>
      <c r="Y52" s="12"/>
      <c r="Z52" s="12"/>
      <c r="AA52" s="12"/>
    </row>
    <row r="53" spans="1:27" ht="15.75" customHeight="1">
      <c r="A53" s="61"/>
      <c r="B53" s="61"/>
      <c r="C53" s="62"/>
      <c r="D53" s="62"/>
      <c r="E53" s="62"/>
      <c r="F53" s="57"/>
      <c r="G53" s="77"/>
      <c r="H53" s="77"/>
      <c r="I53" s="77"/>
      <c r="J53" s="164"/>
      <c r="K53" s="164"/>
      <c r="L53" s="77"/>
      <c r="M53" s="78"/>
      <c r="N53" s="77"/>
      <c r="O53" s="165">
        <f>IF((Saisie!$F53="Charge"),-Saisie!$J53,Saisie!$J53)</f>
        <v>0</v>
      </c>
      <c r="X53" s="12"/>
      <c r="Y53" s="12"/>
      <c r="Z53" s="12"/>
      <c r="AA53" s="12"/>
    </row>
    <row r="54" spans="1:27" ht="15" customHeight="1">
      <c r="A54" s="61"/>
      <c r="B54" s="61"/>
      <c r="C54" s="62"/>
      <c r="D54" s="62"/>
      <c r="E54" s="62"/>
      <c r="F54" s="57"/>
      <c r="G54" s="77"/>
      <c r="H54" s="77"/>
      <c r="I54" s="77"/>
      <c r="J54" s="164"/>
      <c r="K54" s="164"/>
      <c r="L54" s="77"/>
      <c r="M54" s="78"/>
      <c r="N54" s="77"/>
      <c r="O54" s="165">
        <f>IF((Saisie!$F54="Charge"),-Saisie!$J54,Saisie!$J54)</f>
        <v>0</v>
      </c>
      <c r="X54" s="12"/>
      <c r="Y54" s="12"/>
      <c r="Z54" s="12"/>
      <c r="AA54" s="12"/>
    </row>
    <row r="55" spans="1:27" ht="15" customHeight="1">
      <c r="A55" s="61"/>
      <c r="B55" s="61"/>
      <c r="C55" s="62"/>
      <c r="D55" s="62"/>
      <c r="E55" s="62"/>
      <c r="F55" s="57"/>
      <c r="G55" s="77"/>
      <c r="H55" s="77"/>
      <c r="I55" s="77"/>
      <c r="J55" s="164"/>
      <c r="K55" s="164"/>
      <c r="L55" s="77"/>
      <c r="M55" s="78"/>
      <c r="N55" s="77"/>
      <c r="O55" s="165">
        <f>IF((Saisie!$F55="Charge"),-Saisie!$J55,Saisie!$J55)</f>
        <v>0</v>
      </c>
      <c r="X55" s="12"/>
      <c r="Y55" s="12"/>
      <c r="Z55" s="12"/>
      <c r="AA55" s="12"/>
    </row>
    <row r="56" spans="1:27" ht="15" customHeight="1">
      <c r="A56" s="61"/>
      <c r="B56" s="61"/>
      <c r="C56" s="62"/>
      <c r="D56" s="65"/>
      <c r="E56" s="62"/>
      <c r="F56" s="57"/>
      <c r="G56" s="77"/>
      <c r="H56" s="77"/>
      <c r="I56" s="77"/>
      <c r="J56" s="164"/>
      <c r="K56" s="164"/>
      <c r="L56" s="77"/>
      <c r="M56" s="78"/>
      <c r="N56" s="77"/>
      <c r="O56" s="165">
        <f>IF((Saisie!$F56="Charge"),-Saisie!$J56,Saisie!$J56)</f>
        <v>0</v>
      </c>
      <c r="X56" s="12"/>
      <c r="Y56" s="12"/>
      <c r="Z56" s="12"/>
      <c r="AA56" s="12"/>
    </row>
    <row r="57" spans="1:27" ht="15" customHeight="1">
      <c r="A57" s="66"/>
      <c r="B57" s="61"/>
      <c r="C57" s="62"/>
      <c r="D57" s="67"/>
      <c r="E57" s="62"/>
      <c r="F57" s="57"/>
      <c r="G57" s="77"/>
      <c r="H57" s="77"/>
      <c r="I57" s="77"/>
      <c r="J57" s="164"/>
      <c r="K57" s="164"/>
      <c r="L57" s="77"/>
      <c r="M57" s="78"/>
      <c r="N57" s="77"/>
      <c r="O57" s="165">
        <f>IF((Saisie!$F57="Charge"),-Saisie!$J57,Saisie!$J57)</f>
        <v>0</v>
      </c>
      <c r="X57" s="12"/>
      <c r="Y57" s="12"/>
      <c r="Z57" s="12"/>
      <c r="AA57" s="12"/>
    </row>
    <row r="58" spans="1:27" ht="15.75" customHeight="1">
      <c r="A58" s="61"/>
      <c r="B58" s="61"/>
      <c r="C58" s="62"/>
      <c r="D58" s="62"/>
      <c r="E58" s="62"/>
      <c r="F58" s="57"/>
      <c r="G58" s="77"/>
      <c r="H58" s="77"/>
      <c r="I58" s="77"/>
      <c r="J58" s="164"/>
      <c r="K58" s="164"/>
      <c r="L58" s="77"/>
      <c r="M58" s="78"/>
      <c r="N58" s="77"/>
      <c r="O58" s="165">
        <f>IF((Saisie!$F58="Charge"),-Saisie!$J58,Saisie!$J58)</f>
        <v>0</v>
      </c>
      <c r="X58" s="12"/>
      <c r="Y58" s="12"/>
      <c r="Z58" s="12"/>
      <c r="AA58" s="12"/>
    </row>
    <row r="59" spans="1:27" ht="15" customHeight="1">
      <c r="A59" s="61"/>
      <c r="B59" s="61"/>
      <c r="C59" s="62"/>
      <c r="D59" s="62"/>
      <c r="E59" s="62"/>
      <c r="F59" s="57"/>
      <c r="G59" s="77"/>
      <c r="H59" s="77"/>
      <c r="I59" s="77"/>
      <c r="J59" s="164"/>
      <c r="K59" s="164"/>
      <c r="L59" s="77"/>
      <c r="M59" s="78"/>
      <c r="N59" s="77"/>
      <c r="O59" s="165">
        <f>IF((Saisie!$F59="Charge"),-Saisie!$J59,Saisie!$J59)</f>
        <v>0</v>
      </c>
      <c r="X59" s="12"/>
      <c r="Y59" s="12"/>
      <c r="Z59" s="12"/>
      <c r="AA59" s="12"/>
    </row>
    <row r="60" spans="1:27" ht="12.75" customHeight="1">
      <c r="A60" s="61"/>
      <c r="B60" s="61"/>
      <c r="C60" s="62"/>
      <c r="D60" s="62"/>
      <c r="E60" s="62"/>
      <c r="F60" s="57"/>
      <c r="G60" s="77"/>
      <c r="H60" s="77"/>
      <c r="I60" s="77"/>
      <c r="J60" s="164"/>
      <c r="K60" s="164"/>
      <c r="L60" s="77"/>
      <c r="M60" s="78"/>
      <c r="N60" s="77"/>
      <c r="O60" s="165">
        <f>IF((Saisie!$F60="Charge"),-Saisie!$J60,Saisie!$J60)</f>
        <v>0</v>
      </c>
      <c r="X60" s="12"/>
      <c r="Y60" s="12"/>
      <c r="Z60" s="12"/>
      <c r="AA60" s="12"/>
    </row>
    <row r="61" spans="1:27" ht="15" customHeight="1">
      <c r="A61" s="61"/>
      <c r="B61" s="61"/>
      <c r="C61" s="62"/>
      <c r="D61" s="62"/>
      <c r="E61" s="62"/>
      <c r="F61" s="57"/>
      <c r="G61" s="77"/>
      <c r="H61" s="77"/>
      <c r="I61" s="77"/>
      <c r="J61" s="164"/>
      <c r="K61" s="164"/>
      <c r="L61" s="77"/>
      <c r="M61" s="78"/>
      <c r="N61" s="77"/>
      <c r="O61" s="165">
        <f>IF((Saisie!$F61="Charge"),-Saisie!$J61,Saisie!$J61)</f>
        <v>0</v>
      </c>
      <c r="X61" s="12"/>
      <c r="Y61" s="12"/>
      <c r="Z61" s="12"/>
      <c r="AA61" s="12"/>
    </row>
    <row r="62" spans="1:27" ht="15" customHeight="1">
      <c r="A62" s="61"/>
      <c r="B62" s="61"/>
      <c r="C62" s="62"/>
      <c r="D62" s="62"/>
      <c r="E62" s="62"/>
      <c r="F62" s="57"/>
      <c r="G62" s="77"/>
      <c r="H62" s="77"/>
      <c r="I62" s="77"/>
      <c r="J62" s="164"/>
      <c r="K62" s="164"/>
      <c r="L62" s="77"/>
      <c r="M62" s="78"/>
      <c r="N62" s="77"/>
      <c r="O62" s="165">
        <f>IF((Saisie!$F62="Charge"),-Saisie!$J62,Saisie!$J62)</f>
        <v>0</v>
      </c>
      <c r="X62" s="12"/>
      <c r="Y62" s="12"/>
      <c r="Z62" s="12"/>
      <c r="AA62" s="12"/>
    </row>
    <row r="63" spans="1:27">
      <c r="A63" s="61"/>
      <c r="B63" s="61"/>
      <c r="C63" s="62"/>
      <c r="D63" s="62"/>
      <c r="E63" s="62"/>
      <c r="F63" s="57"/>
      <c r="G63" s="77"/>
      <c r="H63" s="77"/>
      <c r="I63" s="77"/>
      <c r="J63" s="164"/>
      <c r="K63" s="164"/>
      <c r="L63" s="77"/>
      <c r="M63" s="78"/>
      <c r="N63" s="77"/>
      <c r="O63" s="165">
        <f>IF((Saisie!$F63="Charge"),-Saisie!$J63,Saisie!$J63)</f>
        <v>0</v>
      </c>
    </row>
    <row r="64" spans="1:27">
      <c r="A64" s="61"/>
      <c r="B64" s="61"/>
      <c r="C64" s="62"/>
      <c r="D64" s="62"/>
      <c r="E64" s="62"/>
      <c r="F64" s="57"/>
      <c r="G64" s="77"/>
      <c r="H64" s="77"/>
      <c r="I64" s="77"/>
      <c r="J64" s="164"/>
      <c r="K64" s="164"/>
      <c r="L64" s="77"/>
      <c r="M64" s="78"/>
      <c r="N64" s="77"/>
      <c r="O64" s="165">
        <f>IF((Saisie!$F64="Charge"),-Saisie!$J64,Saisie!$J64)</f>
        <v>0</v>
      </c>
    </row>
    <row r="65" spans="1:27">
      <c r="A65" s="61"/>
      <c r="B65" s="61"/>
      <c r="C65" s="62"/>
      <c r="D65" s="62"/>
      <c r="E65" s="62"/>
      <c r="F65" s="57"/>
      <c r="G65" s="77"/>
      <c r="H65" s="77"/>
      <c r="I65" s="77"/>
      <c r="J65" s="164"/>
      <c r="K65" s="164"/>
      <c r="L65" s="77"/>
      <c r="M65" s="78"/>
      <c r="N65" s="77"/>
      <c r="O65" s="165">
        <f>IF((Saisie!$F65="Charge"),-Saisie!$J65,Saisie!$J65)</f>
        <v>0</v>
      </c>
    </row>
    <row r="66" spans="1:27">
      <c r="A66" s="61"/>
      <c r="B66" s="61"/>
      <c r="C66" s="62"/>
      <c r="D66" s="62"/>
      <c r="E66" s="62"/>
      <c r="F66" s="57"/>
      <c r="G66" s="77"/>
      <c r="H66" s="77"/>
      <c r="I66" s="77"/>
      <c r="J66" s="164"/>
      <c r="K66" s="164"/>
      <c r="L66" s="77"/>
      <c r="M66" s="78"/>
      <c r="N66" s="77"/>
      <c r="O66" s="165">
        <f>IF((Saisie!$F66="Charge"),-Saisie!$J66,Saisie!$J66)</f>
        <v>0</v>
      </c>
    </row>
    <row r="67" spans="1:27">
      <c r="A67" s="61"/>
      <c r="B67" s="61"/>
      <c r="C67" s="62"/>
      <c r="D67" s="62"/>
      <c r="E67" s="62"/>
      <c r="F67" s="57"/>
      <c r="G67" s="77"/>
      <c r="H67" s="77"/>
      <c r="I67" s="77"/>
      <c r="J67" s="164"/>
      <c r="K67" s="164"/>
      <c r="L67" s="77"/>
      <c r="M67" s="78"/>
      <c r="N67" s="77"/>
      <c r="O67" s="165">
        <f>IF((Saisie!$F67="Charge"),-Saisie!$J67,Saisie!$J67)</f>
        <v>0</v>
      </c>
    </row>
    <row r="68" spans="1:27" ht="15" customHeight="1">
      <c r="A68" s="61"/>
      <c r="B68" s="61"/>
      <c r="C68" s="62"/>
      <c r="D68" s="62"/>
      <c r="E68" s="62"/>
      <c r="F68" s="57"/>
      <c r="G68" s="77"/>
      <c r="H68" s="77"/>
      <c r="I68" s="77"/>
      <c r="J68" s="164"/>
      <c r="K68" s="164"/>
      <c r="L68" s="77"/>
      <c r="M68" s="78"/>
      <c r="N68" s="77"/>
      <c r="O68" s="165">
        <f>IF((Saisie!$F68="Charge"),-Saisie!$J68,Saisie!$J68)</f>
        <v>0</v>
      </c>
      <c r="X68" s="12"/>
      <c r="Y68" s="12"/>
      <c r="Z68" s="12"/>
      <c r="AA68" s="12"/>
    </row>
    <row r="69" spans="1:27" ht="15" customHeight="1">
      <c r="A69" s="61"/>
      <c r="B69" s="61"/>
      <c r="C69" s="62"/>
      <c r="D69" s="62"/>
      <c r="E69" s="62"/>
      <c r="F69" s="57"/>
      <c r="G69" s="77"/>
      <c r="H69" s="77"/>
      <c r="I69" s="77"/>
      <c r="J69" s="164"/>
      <c r="K69" s="164"/>
      <c r="L69" s="77"/>
      <c r="M69" s="78"/>
      <c r="N69" s="77"/>
      <c r="O69" s="165">
        <f>IF((Saisie!$F69="Charge"),-Saisie!$J69,Saisie!$J69)</f>
        <v>0</v>
      </c>
      <c r="X69" s="12"/>
      <c r="Y69" s="12"/>
      <c r="Z69" s="12"/>
      <c r="AA69" s="12"/>
    </row>
    <row r="70" spans="1:27" ht="15" customHeight="1">
      <c r="A70" s="61"/>
      <c r="B70" s="61"/>
      <c r="C70" s="62"/>
      <c r="D70" s="62"/>
      <c r="E70" s="62"/>
      <c r="F70" s="57"/>
      <c r="G70" s="77"/>
      <c r="H70" s="77"/>
      <c r="I70" s="77"/>
      <c r="J70" s="164"/>
      <c r="K70" s="164"/>
      <c r="L70" s="77"/>
      <c r="M70" s="78"/>
      <c r="N70" s="77"/>
      <c r="O70" s="165">
        <f>IF((Saisie!$F70="Charge"),-Saisie!$J70,Saisie!$J70)</f>
        <v>0</v>
      </c>
      <c r="X70" s="12"/>
      <c r="Y70" s="12"/>
      <c r="Z70" s="12"/>
      <c r="AA70" s="12"/>
    </row>
    <row r="71" spans="1:27" ht="15" customHeight="1">
      <c r="A71" s="61"/>
      <c r="B71" s="61"/>
      <c r="C71" s="62"/>
      <c r="D71" s="62"/>
      <c r="E71" s="62"/>
      <c r="F71" s="57"/>
      <c r="G71" s="77"/>
      <c r="H71" s="77"/>
      <c r="I71" s="77"/>
      <c r="J71" s="164"/>
      <c r="K71" s="164"/>
      <c r="L71" s="77"/>
      <c r="M71" s="78"/>
      <c r="N71" s="77"/>
      <c r="O71" s="165">
        <f>IF((Saisie!$F71="Charge"),-Saisie!$J71,Saisie!$J71)</f>
        <v>0</v>
      </c>
      <c r="X71" s="12"/>
      <c r="Y71" s="12"/>
      <c r="Z71" s="12"/>
      <c r="AA71" s="12"/>
    </row>
    <row r="72" spans="1:27" ht="15" customHeight="1">
      <c r="A72" s="61"/>
      <c r="B72" s="61"/>
      <c r="C72" s="62"/>
      <c r="D72" s="62"/>
      <c r="E72" s="62"/>
      <c r="F72" s="57"/>
      <c r="G72" s="77"/>
      <c r="H72" s="77"/>
      <c r="I72" s="77"/>
      <c r="J72" s="164"/>
      <c r="K72" s="164"/>
      <c r="L72" s="77"/>
      <c r="M72" s="78"/>
      <c r="N72" s="77"/>
      <c r="O72" s="165">
        <f>IF((Saisie!$F72="Charge"),-Saisie!$J72,Saisie!$J72)</f>
        <v>0</v>
      </c>
      <c r="X72" s="12"/>
      <c r="Y72" s="12"/>
      <c r="Z72" s="12"/>
      <c r="AA72" s="12"/>
    </row>
    <row r="73" spans="1:27" ht="15" customHeight="1">
      <c r="A73" s="61"/>
      <c r="B73" s="61"/>
      <c r="C73" s="62"/>
      <c r="D73" s="62"/>
      <c r="E73" s="62"/>
      <c r="F73" s="57"/>
      <c r="G73" s="77"/>
      <c r="H73" s="77"/>
      <c r="I73" s="77"/>
      <c r="J73" s="164"/>
      <c r="K73" s="164"/>
      <c r="L73" s="77"/>
      <c r="M73" s="78"/>
      <c r="N73" s="77"/>
      <c r="O73" s="165">
        <f>IF((Saisie!$F73="Charge"),-Saisie!$J73,Saisie!$J73)</f>
        <v>0</v>
      </c>
      <c r="X73" s="12"/>
      <c r="Y73" s="12"/>
      <c r="Z73" s="12"/>
      <c r="AA73" s="12"/>
    </row>
    <row r="74" spans="1:27" ht="15" customHeight="1">
      <c r="A74" s="61"/>
      <c r="B74" s="61"/>
      <c r="C74" s="62"/>
      <c r="D74" s="62"/>
      <c r="E74" s="62"/>
      <c r="F74" s="57"/>
      <c r="G74" s="77"/>
      <c r="H74" s="77"/>
      <c r="I74" s="77"/>
      <c r="J74" s="164"/>
      <c r="K74" s="164"/>
      <c r="L74" s="77"/>
      <c r="M74" s="78"/>
      <c r="N74" s="77"/>
      <c r="O74" s="165">
        <f>IF((Saisie!$F74="Charge"),-Saisie!$J74,Saisie!$J74)</f>
        <v>0</v>
      </c>
      <c r="X74" s="12"/>
      <c r="Y74" s="12"/>
      <c r="Z74" s="12"/>
      <c r="AA74" s="12"/>
    </row>
    <row r="75" spans="1:27" ht="15" customHeight="1">
      <c r="A75" s="61"/>
      <c r="B75" s="61"/>
      <c r="C75" s="62"/>
      <c r="D75" s="62"/>
      <c r="E75" s="62"/>
      <c r="F75" s="57"/>
      <c r="G75" s="77"/>
      <c r="H75" s="77"/>
      <c r="I75" s="77"/>
      <c r="J75" s="164"/>
      <c r="K75" s="164"/>
      <c r="L75" s="77"/>
      <c r="M75" s="78"/>
      <c r="N75" s="77"/>
      <c r="O75" s="165">
        <f>IF((Saisie!$F75="Charge"),-Saisie!$J75,Saisie!$J75)</f>
        <v>0</v>
      </c>
      <c r="X75" s="12"/>
      <c r="Y75" s="12"/>
      <c r="Z75" s="12"/>
      <c r="AA75" s="12"/>
    </row>
    <row r="76" spans="1:27" ht="15" customHeight="1">
      <c r="A76" s="61"/>
      <c r="B76" s="61"/>
      <c r="C76" s="62"/>
      <c r="D76" s="65"/>
      <c r="E76" s="62"/>
      <c r="F76" s="57"/>
      <c r="G76" s="77"/>
      <c r="H76" s="77"/>
      <c r="I76" s="77"/>
      <c r="J76" s="164"/>
      <c r="K76" s="164"/>
      <c r="L76" s="77"/>
      <c r="M76" s="78"/>
      <c r="N76" s="77"/>
      <c r="O76" s="165">
        <f>IF((Saisie!$F76="Charge"),-Saisie!$J76,Saisie!$J76)</f>
        <v>0</v>
      </c>
      <c r="X76" s="12"/>
      <c r="Y76" s="12"/>
      <c r="Z76" s="12"/>
      <c r="AA76" s="12"/>
    </row>
    <row r="77" spans="1:27" ht="15" customHeight="1">
      <c r="A77" s="61"/>
      <c r="B77" s="61"/>
      <c r="C77" s="62"/>
      <c r="D77" s="68"/>
      <c r="E77" s="62"/>
      <c r="F77" s="57"/>
      <c r="G77" s="77"/>
      <c r="H77" s="77"/>
      <c r="I77" s="77"/>
      <c r="J77" s="164"/>
      <c r="K77" s="164"/>
      <c r="L77" s="77"/>
      <c r="M77" s="78"/>
      <c r="N77" s="77"/>
      <c r="O77" s="165">
        <f>IF((Saisie!$F77="Charge"),-Saisie!$J77,Saisie!$J77)</f>
        <v>0</v>
      </c>
      <c r="X77" s="12"/>
      <c r="Y77" s="12"/>
      <c r="Z77" s="12"/>
      <c r="AA77" s="12"/>
    </row>
    <row r="78" spans="1:27" ht="15" customHeight="1">
      <c r="A78" s="61"/>
      <c r="B78" s="61"/>
      <c r="C78" s="62"/>
      <c r="D78" s="62"/>
      <c r="E78" s="62"/>
      <c r="F78" s="57"/>
      <c r="G78" s="77"/>
      <c r="H78" s="77"/>
      <c r="I78" s="77"/>
      <c r="J78" s="164"/>
      <c r="K78" s="164"/>
      <c r="L78" s="77"/>
      <c r="M78" s="78"/>
      <c r="N78" s="77"/>
      <c r="O78" s="165">
        <f>IF((Saisie!$F78="Charge"),-Saisie!$J78,Saisie!$J78)</f>
        <v>0</v>
      </c>
      <c r="X78" s="12"/>
      <c r="Y78" s="12"/>
      <c r="Z78" s="12"/>
      <c r="AA78" s="12"/>
    </row>
    <row r="79" spans="1:27" ht="15" customHeight="1">
      <c r="A79" s="61"/>
      <c r="B79" s="61"/>
      <c r="C79" s="62"/>
      <c r="D79" s="62"/>
      <c r="E79" s="62"/>
      <c r="F79" s="57"/>
      <c r="G79" s="77"/>
      <c r="H79" s="77"/>
      <c r="I79" s="77"/>
      <c r="J79" s="164"/>
      <c r="K79" s="164"/>
      <c r="L79" s="77"/>
      <c r="M79" s="78"/>
      <c r="N79" s="77"/>
      <c r="O79" s="165">
        <f>IF((Saisie!$F79="Charge"),-Saisie!$J79,Saisie!$J79)</f>
        <v>0</v>
      </c>
      <c r="X79" s="12"/>
      <c r="Y79" s="12"/>
      <c r="Z79" s="12"/>
      <c r="AA79" s="12"/>
    </row>
    <row r="80" spans="1:27" ht="15" customHeight="1">
      <c r="A80" s="61"/>
      <c r="B80" s="61"/>
      <c r="C80" s="62"/>
      <c r="D80" s="62"/>
      <c r="E80" s="62"/>
      <c r="F80" s="57"/>
      <c r="G80" s="77"/>
      <c r="H80" s="77"/>
      <c r="I80" s="77"/>
      <c r="J80" s="164"/>
      <c r="K80" s="164"/>
      <c r="L80" s="77"/>
      <c r="M80" s="78"/>
      <c r="N80" s="77"/>
      <c r="O80" s="165">
        <f>IF((Saisie!$F80="Charge"),-Saisie!$J80,Saisie!$J80)</f>
        <v>0</v>
      </c>
      <c r="X80" s="12"/>
      <c r="Y80" s="12"/>
      <c r="Z80" s="12"/>
      <c r="AA80" s="12"/>
    </row>
    <row r="81" spans="1:27" ht="15" customHeight="1">
      <c r="A81" s="61"/>
      <c r="B81" s="61"/>
      <c r="C81" s="62"/>
      <c r="D81" s="62"/>
      <c r="E81" s="62"/>
      <c r="F81" s="57"/>
      <c r="G81" s="77"/>
      <c r="H81" s="77"/>
      <c r="I81" s="77"/>
      <c r="J81" s="164"/>
      <c r="K81" s="164"/>
      <c r="L81" s="77"/>
      <c r="M81" s="78"/>
      <c r="N81" s="77"/>
      <c r="O81" s="165">
        <f>IF((Saisie!$F81="Charge"),-Saisie!$J81,Saisie!$J81)</f>
        <v>0</v>
      </c>
      <c r="X81" s="12"/>
      <c r="Y81" s="12"/>
      <c r="Z81" s="12"/>
      <c r="AA81" s="12"/>
    </row>
    <row r="82" spans="1:27" ht="15" customHeight="1">
      <c r="A82" s="61"/>
      <c r="B82" s="61"/>
      <c r="C82" s="62"/>
      <c r="D82" s="62"/>
      <c r="E82" s="62"/>
      <c r="F82" s="57"/>
      <c r="G82" s="77"/>
      <c r="H82" s="77"/>
      <c r="I82" s="77"/>
      <c r="J82" s="164"/>
      <c r="K82" s="164"/>
      <c r="L82" s="77"/>
      <c r="M82" s="78"/>
      <c r="N82" s="77"/>
      <c r="O82" s="165">
        <f>IF((Saisie!$F82="Charge"),-Saisie!$J82,Saisie!$J82)</f>
        <v>0</v>
      </c>
      <c r="X82" s="12"/>
      <c r="Y82" s="12"/>
      <c r="Z82" s="12"/>
      <c r="AA82" s="12"/>
    </row>
    <row r="83" spans="1:27" ht="15" customHeight="1">
      <c r="A83" s="61"/>
      <c r="B83" s="61"/>
      <c r="C83" s="62"/>
      <c r="D83" s="65"/>
      <c r="E83" s="62"/>
      <c r="F83" s="57"/>
      <c r="G83" s="77"/>
      <c r="H83" s="77"/>
      <c r="I83" s="77"/>
      <c r="J83" s="164"/>
      <c r="K83" s="164"/>
      <c r="L83" s="77"/>
      <c r="M83" s="78"/>
      <c r="N83" s="77"/>
      <c r="O83" s="165">
        <f>IF((Saisie!$F83="Charge"),-Saisie!$J83,Saisie!$J83)</f>
        <v>0</v>
      </c>
      <c r="X83" s="12"/>
      <c r="Y83" s="12"/>
      <c r="Z83" s="12"/>
      <c r="AA83" s="12"/>
    </row>
    <row r="84" spans="1:27" ht="15" customHeight="1">
      <c r="A84" s="61"/>
      <c r="B84" s="61"/>
      <c r="C84" s="62"/>
      <c r="D84" s="62"/>
      <c r="E84" s="62"/>
      <c r="F84" s="57"/>
      <c r="G84" s="77"/>
      <c r="H84" s="77"/>
      <c r="I84" s="77"/>
      <c r="J84" s="164"/>
      <c r="K84" s="164"/>
      <c r="L84" s="77"/>
      <c r="M84" s="78"/>
      <c r="N84" s="77"/>
      <c r="O84" s="165">
        <f>IF((Saisie!$F84="Charge"),-Saisie!$J84,Saisie!$J84)</f>
        <v>0</v>
      </c>
      <c r="X84" s="12"/>
      <c r="Y84" s="12"/>
      <c r="Z84" s="12"/>
      <c r="AA84" s="12"/>
    </row>
    <row r="85" spans="1:27" ht="15" customHeight="1">
      <c r="A85" s="61"/>
      <c r="B85" s="61"/>
      <c r="C85" s="62"/>
      <c r="D85" s="62"/>
      <c r="E85" s="62"/>
      <c r="F85" s="57"/>
      <c r="G85" s="77"/>
      <c r="H85" s="77"/>
      <c r="I85" s="77"/>
      <c r="J85" s="164"/>
      <c r="K85" s="164"/>
      <c r="L85" s="77"/>
      <c r="M85" s="78"/>
      <c r="N85" s="77"/>
      <c r="O85" s="165">
        <f>IF((Saisie!$F85="Charge"),-Saisie!$J85,Saisie!$J85)</f>
        <v>0</v>
      </c>
      <c r="X85" s="12"/>
      <c r="Y85" s="12"/>
      <c r="Z85" s="12"/>
      <c r="AA85" s="12"/>
    </row>
    <row r="86" spans="1:27" ht="15" customHeight="1">
      <c r="A86" s="61"/>
      <c r="B86" s="61"/>
      <c r="C86" s="62"/>
      <c r="D86" s="62"/>
      <c r="E86" s="62"/>
      <c r="F86" s="57"/>
      <c r="G86" s="77"/>
      <c r="H86" s="77"/>
      <c r="I86" s="77"/>
      <c r="J86" s="164"/>
      <c r="K86" s="164"/>
      <c r="L86" s="77"/>
      <c r="M86" s="78"/>
      <c r="N86" s="77"/>
      <c r="O86" s="165">
        <f>IF((Saisie!$F86="Charge"),-Saisie!$J86,Saisie!$J86)</f>
        <v>0</v>
      </c>
      <c r="X86" s="12"/>
      <c r="Y86" s="12"/>
      <c r="Z86" s="12"/>
      <c r="AA86" s="12"/>
    </row>
    <row r="87" spans="1:27" ht="15" customHeight="1">
      <c r="A87" s="61"/>
      <c r="B87" s="61"/>
      <c r="C87" s="62"/>
      <c r="D87" s="62"/>
      <c r="E87" s="62"/>
      <c r="F87" s="57"/>
      <c r="G87" s="77"/>
      <c r="H87" s="77"/>
      <c r="I87" s="77"/>
      <c r="J87" s="164"/>
      <c r="K87" s="164"/>
      <c r="L87" s="77"/>
      <c r="M87" s="78"/>
      <c r="N87" s="77"/>
      <c r="O87" s="165">
        <f>IF((Saisie!$F87="Charge"),-Saisie!$J87,Saisie!$J87)</f>
        <v>0</v>
      </c>
      <c r="X87" s="12"/>
      <c r="Y87" s="12"/>
      <c r="Z87" s="12"/>
      <c r="AA87" s="12"/>
    </row>
    <row r="88" spans="1:27" ht="15" customHeight="1">
      <c r="A88" s="61"/>
      <c r="B88" s="61"/>
      <c r="C88" s="62"/>
      <c r="D88" s="62"/>
      <c r="E88" s="62"/>
      <c r="F88" s="57"/>
      <c r="G88" s="77"/>
      <c r="H88" s="77"/>
      <c r="I88" s="77"/>
      <c r="J88" s="164"/>
      <c r="K88" s="164"/>
      <c r="L88" s="77"/>
      <c r="M88" s="78"/>
      <c r="N88" s="77"/>
      <c r="O88" s="165">
        <f>IF((Saisie!$F88="Charge"),-Saisie!$J88,Saisie!$J88)</f>
        <v>0</v>
      </c>
      <c r="X88" s="12"/>
      <c r="Y88" s="12"/>
      <c r="Z88" s="12"/>
      <c r="AA88" s="12"/>
    </row>
    <row r="89" spans="1:27" ht="15" customHeight="1">
      <c r="A89" s="61"/>
      <c r="B89" s="61"/>
      <c r="C89" s="62"/>
      <c r="D89" s="69"/>
      <c r="E89" s="62"/>
      <c r="F89" s="57"/>
      <c r="G89" s="77"/>
      <c r="H89" s="77"/>
      <c r="I89" s="77"/>
      <c r="J89" s="164"/>
      <c r="K89" s="164"/>
      <c r="L89" s="77"/>
      <c r="M89" s="78"/>
      <c r="N89" s="77"/>
      <c r="O89" s="165">
        <f>IF((Saisie!$F89="Charge"),-Saisie!$J89,Saisie!$J89)</f>
        <v>0</v>
      </c>
      <c r="X89" s="12"/>
      <c r="Y89" s="12"/>
      <c r="Z89" s="12"/>
      <c r="AA89" s="12"/>
    </row>
    <row r="90" spans="1:27" ht="15.75" customHeight="1">
      <c r="A90" s="61"/>
      <c r="B90" s="61"/>
      <c r="C90" s="62"/>
      <c r="D90" s="69"/>
      <c r="E90" s="62"/>
      <c r="F90" s="57"/>
      <c r="G90" s="77"/>
      <c r="H90" s="77"/>
      <c r="I90" s="77"/>
      <c r="J90" s="164"/>
      <c r="K90" s="164"/>
      <c r="L90" s="77"/>
      <c r="M90" s="78"/>
      <c r="N90" s="77"/>
      <c r="O90" s="165">
        <f>IF((Saisie!$F90="Charge"),-Saisie!$J90,Saisie!$J90)</f>
        <v>0</v>
      </c>
      <c r="X90" s="12"/>
      <c r="Y90" s="12"/>
      <c r="Z90" s="12"/>
      <c r="AA90" s="12"/>
    </row>
    <row r="91" spans="1:27" ht="15" customHeight="1">
      <c r="A91" s="61"/>
      <c r="B91" s="61"/>
      <c r="C91" s="62"/>
      <c r="D91" s="69"/>
      <c r="E91" s="62"/>
      <c r="F91" s="57"/>
      <c r="G91" s="77"/>
      <c r="H91" s="77"/>
      <c r="I91" s="77"/>
      <c r="J91" s="164"/>
      <c r="K91" s="164"/>
      <c r="L91" s="77"/>
      <c r="M91" s="78"/>
      <c r="N91" s="77"/>
      <c r="O91" s="165">
        <f>IF((Saisie!$F91="Charge"),-Saisie!$J91,Saisie!$J91)</f>
        <v>0</v>
      </c>
      <c r="X91" s="12"/>
      <c r="Y91" s="12"/>
      <c r="Z91" s="12"/>
      <c r="AA91" s="12"/>
    </row>
    <row r="92" spans="1:27" ht="15" customHeight="1">
      <c r="A92" s="61"/>
      <c r="B92" s="61"/>
      <c r="C92" s="62"/>
      <c r="D92" s="69"/>
      <c r="E92" s="62"/>
      <c r="F92" s="57"/>
      <c r="G92" s="77"/>
      <c r="H92" s="77"/>
      <c r="I92" s="77"/>
      <c r="J92" s="164"/>
      <c r="K92" s="164"/>
      <c r="L92" s="77"/>
      <c r="M92" s="78"/>
      <c r="N92" s="77"/>
      <c r="O92" s="165">
        <f>IF((Saisie!$F92="Charge"),-Saisie!$J92,Saisie!$J92)</f>
        <v>0</v>
      </c>
      <c r="X92" s="12"/>
      <c r="Y92" s="12"/>
      <c r="Z92" s="12"/>
      <c r="AA92" s="12"/>
    </row>
    <row r="93" spans="1:27" ht="15" customHeight="1">
      <c r="A93" s="61"/>
      <c r="B93" s="61"/>
      <c r="C93" s="62"/>
      <c r="D93" s="69"/>
      <c r="E93" s="62"/>
      <c r="F93" s="57"/>
      <c r="G93" s="77"/>
      <c r="H93" s="77"/>
      <c r="I93" s="77"/>
      <c r="J93" s="164"/>
      <c r="K93" s="164"/>
      <c r="L93" s="77"/>
      <c r="M93" s="78"/>
      <c r="N93" s="77"/>
      <c r="O93" s="165">
        <f>IF((Saisie!$F93="Charge"),-Saisie!$J93,Saisie!$J93)</f>
        <v>0</v>
      </c>
      <c r="X93" s="12"/>
      <c r="Y93" s="12"/>
      <c r="Z93" s="12"/>
      <c r="AA93" s="12"/>
    </row>
    <row r="94" spans="1:27" ht="15" customHeight="1">
      <c r="A94" s="61"/>
      <c r="B94" s="61"/>
      <c r="C94" s="62"/>
      <c r="D94" s="69"/>
      <c r="E94" s="62"/>
      <c r="F94" s="57"/>
      <c r="G94" s="77"/>
      <c r="H94" s="77"/>
      <c r="I94" s="77"/>
      <c r="J94" s="164"/>
      <c r="K94" s="164"/>
      <c r="L94" s="77"/>
      <c r="M94" s="78"/>
      <c r="N94" s="77"/>
      <c r="O94" s="165">
        <f>IF((Saisie!$F94="Charge"),-Saisie!$J94,Saisie!$J94)</f>
        <v>0</v>
      </c>
      <c r="X94" s="12"/>
      <c r="Y94" s="12"/>
      <c r="Z94" s="12"/>
      <c r="AA94" s="12"/>
    </row>
    <row r="95" spans="1:27" ht="15" customHeight="1">
      <c r="A95" s="61"/>
      <c r="B95" s="61"/>
      <c r="C95" s="62"/>
      <c r="D95" s="69"/>
      <c r="E95" s="62"/>
      <c r="F95" s="57"/>
      <c r="G95" s="77"/>
      <c r="H95" s="77"/>
      <c r="I95" s="77"/>
      <c r="J95" s="164"/>
      <c r="K95" s="164"/>
      <c r="L95" s="77"/>
      <c r="M95" s="78"/>
      <c r="N95" s="77"/>
      <c r="O95" s="165">
        <f>IF((Saisie!$F95="Charge"),-Saisie!$J95,Saisie!$J95)</f>
        <v>0</v>
      </c>
      <c r="X95" s="12"/>
      <c r="Y95" s="12"/>
      <c r="Z95" s="12"/>
      <c r="AA95" s="12"/>
    </row>
    <row r="96" spans="1:27" ht="15" customHeight="1">
      <c r="A96" s="61"/>
      <c r="B96" s="61"/>
      <c r="C96" s="62"/>
      <c r="D96" s="62"/>
      <c r="E96" s="62"/>
      <c r="F96" s="57"/>
      <c r="G96" s="77"/>
      <c r="H96" s="77"/>
      <c r="I96" s="77"/>
      <c r="J96" s="164"/>
      <c r="K96" s="164"/>
      <c r="L96" s="77"/>
      <c r="M96" s="78"/>
      <c r="N96" s="77"/>
      <c r="O96" s="165">
        <f>IF((Saisie!$F96="Charge"),-Saisie!$J96,Saisie!$J96)</f>
        <v>0</v>
      </c>
      <c r="X96" s="12"/>
      <c r="Y96" s="12"/>
      <c r="Z96" s="12"/>
      <c r="AA96" s="12"/>
    </row>
    <row r="97" spans="1:27" ht="15" customHeight="1">
      <c r="A97" s="61"/>
      <c r="B97" s="61"/>
      <c r="C97" s="62"/>
      <c r="D97" s="62"/>
      <c r="E97" s="62"/>
      <c r="F97" s="57"/>
      <c r="G97" s="77"/>
      <c r="H97" s="77"/>
      <c r="I97" s="77"/>
      <c r="J97" s="164"/>
      <c r="K97" s="164"/>
      <c r="L97" s="77"/>
      <c r="M97" s="78"/>
      <c r="N97" s="77"/>
      <c r="O97" s="165">
        <f>IF((Saisie!$F97="Charge"),-Saisie!$J97,Saisie!$J97)</f>
        <v>0</v>
      </c>
      <c r="X97" s="12"/>
      <c r="Y97" s="12"/>
      <c r="Z97" s="12"/>
      <c r="AA97" s="12"/>
    </row>
    <row r="98" spans="1:27" ht="15" customHeight="1">
      <c r="A98" s="61"/>
      <c r="B98" s="61"/>
      <c r="C98" s="62"/>
      <c r="D98" s="62"/>
      <c r="E98" s="62"/>
      <c r="F98" s="57"/>
      <c r="G98" s="77"/>
      <c r="H98" s="77"/>
      <c r="I98" s="77"/>
      <c r="J98" s="164"/>
      <c r="K98" s="164"/>
      <c r="L98" s="77"/>
      <c r="M98" s="78"/>
      <c r="N98" s="77"/>
      <c r="O98" s="165">
        <f>IF((Saisie!$F98="Charge"),-Saisie!$J98,Saisie!$J98)</f>
        <v>0</v>
      </c>
      <c r="X98" s="12"/>
      <c r="Y98" s="12"/>
      <c r="Z98" s="12"/>
      <c r="AA98" s="12"/>
    </row>
    <row r="99" spans="1:27" ht="15" customHeight="1">
      <c r="A99" s="61"/>
      <c r="B99" s="61"/>
      <c r="C99" s="62"/>
      <c r="D99" s="62"/>
      <c r="E99" s="62"/>
      <c r="F99" s="57"/>
      <c r="G99" s="77"/>
      <c r="H99" s="77"/>
      <c r="I99" s="77"/>
      <c r="J99" s="164"/>
      <c r="K99" s="164"/>
      <c r="L99" s="77"/>
      <c r="M99" s="78"/>
      <c r="N99" s="77"/>
      <c r="O99" s="165">
        <f>IF((Saisie!$F99="Charge"),-Saisie!$J99,Saisie!$J99)</f>
        <v>0</v>
      </c>
      <c r="X99" s="12"/>
      <c r="Y99" s="12"/>
      <c r="Z99" s="12"/>
      <c r="AA99" s="12"/>
    </row>
    <row r="100" spans="1:27" ht="15" customHeight="1">
      <c r="A100" s="61"/>
      <c r="B100" s="61"/>
      <c r="C100" s="62"/>
      <c r="D100" s="62"/>
      <c r="E100" s="62"/>
      <c r="F100" s="57"/>
      <c r="G100" s="77"/>
      <c r="H100" s="77"/>
      <c r="I100" s="77"/>
      <c r="J100" s="164"/>
      <c r="K100" s="164"/>
      <c r="L100" s="77"/>
      <c r="M100" s="78"/>
      <c r="N100" s="77"/>
      <c r="O100" s="165">
        <f>IF((Saisie!$F100="Charge"),-Saisie!$J100,Saisie!$J100)</f>
        <v>0</v>
      </c>
      <c r="X100" s="12"/>
      <c r="Y100" s="12"/>
      <c r="Z100" s="12"/>
      <c r="AA100" s="12"/>
    </row>
    <row r="101" spans="1:27" ht="15" customHeight="1">
      <c r="A101" s="61"/>
      <c r="B101" s="61"/>
      <c r="C101" s="62"/>
      <c r="D101" s="62"/>
      <c r="E101" s="62"/>
      <c r="F101" s="57"/>
      <c r="G101" s="77"/>
      <c r="H101" s="77"/>
      <c r="I101" s="77"/>
      <c r="J101" s="164"/>
      <c r="K101" s="164"/>
      <c r="L101" s="77"/>
      <c r="M101" s="78"/>
      <c r="N101" s="77"/>
      <c r="O101" s="165">
        <f>IF((Saisie!$F101="Charge"),-Saisie!$J101,Saisie!$J101)</f>
        <v>0</v>
      </c>
      <c r="X101" s="12"/>
      <c r="Y101" s="12"/>
      <c r="Z101" s="12"/>
      <c r="AA101" s="12"/>
    </row>
    <row r="102" spans="1:27" ht="15" customHeight="1">
      <c r="A102" s="61"/>
      <c r="B102" s="61"/>
      <c r="C102" s="62"/>
      <c r="D102" s="62"/>
      <c r="E102" s="62"/>
      <c r="F102" s="57"/>
      <c r="G102" s="77"/>
      <c r="H102" s="77"/>
      <c r="I102" s="77"/>
      <c r="J102" s="164"/>
      <c r="K102" s="164"/>
      <c r="L102" s="77"/>
      <c r="M102" s="78"/>
      <c r="N102" s="77"/>
      <c r="O102" s="165">
        <f>IF((Saisie!$F102="Charge"),-Saisie!$J102,Saisie!$J102)</f>
        <v>0</v>
      </c>
      <c r="X102" s="12"/>
      <c r="Y102" s="12"/>
      <c r="Z102" s="12"/>
      <c r="AA102" s="12"/>
    </row>
    <row r="103" spans="1:27" ht="15" customHeight="1">
      <c r="A103" s="61"/>
      <c r="B103" s="61"/>
      <c r="C103" s="62"/>
      <c r="D103" s="62"/>
      <c r="E103" s="62"/>
      <c r="F103" s="57"/>
      <c r="G103" s="77"/>
      <c r="H103" s="77"/>
      <c r="I103" s="77"/>
      <c r="J103" s="164"/>
      <c r="K103" s="164"/>
      <c r="L103" s="77"/>
      <c r="M103" s="78"/>
      <c r="N103" s="77"/>
      <c r="O103" s="165">
        <f>IF((Saisie!$F103="Charge"),-Saisie!$J103,Saisie!$J103)</f>
        <v>0</v>
      </c>
      <c r="X103" s="12"/>
      <c r="Y103" s="12"/>
      <c r="Z103" s="12"/>
      <c r="AA103" s="12"/>
    </row>
    <row r="104" spans="1:27" ht="15" customHeight="1">
      <c r="A104" s="61"/>
      <c r="B104" s="61"/>
      <c r="C104" s="62"/>
      <c r="D104" s="70"/>
      <c r="E104" s="62"/>
      <c r="F104" s="57"/>
      <c r="G104" s="77"/>
      <c r="H104" s="77"/>
      <c r="I104" s="77"/>
      <c r="J104" s="164"/>
      <c r="K104" s="164"/>
      <c r="L104" s="77"/>
      <c r="M104" s="78"/>
      <c r="N104" s="77"/>
      <c r="O104" s="165">
        <f>IF((Saisie!$F104="Charge"),-Saisie!$J104,Saisie!$J104)</f>
        <v>0</v>
      </c>
      <c r="X104" s="12"/>
      <c r="Y104" s="12"/>
      <c r="Z104" s="12"/>
      <c r="AA104" s="12"/>
    </row>
    <row r="105" spans="1:27" ht="15" customHeight="1">
      <c r="A105" s="61"/>
      <c r="B105" s="61"/>
      <c r="C105" s="62"/>
      <c r="D105" s="70"/>
      <c r="E105" s="62"/>
      <c r="F105" s="57"/>
      <c r="G105" s="77"/>
      <c r="H105" s="77"/>
      <c r="I105" s="77"/>
      <c r="J105" s="164"/>
      <c r="K105" s="164"/>
      <c r="L105" s="77"/>
      <c r="M105" s="78"/>
      <c r="N105" s="77"/>
      <c r="O105" s="168"/>
      <c r="X105" s="12"/>
      <c r="Y105" s="12"/>
      <c r="Z105" s="12"/>
      <c r="AA105" s="12"/>
    </row>
    <row r="106" spans="1:27" ht="15" customHeight="1">
      <c r="A106" s="61"/>
      <c r="B106" s="61"/>
      <c r="C106" s="62"/>
      <c r="D106" s="62"/>
      <c r="E106" s="62"/>
      <c r="F106" s="57"/>
      <c r="G106" s="77"/>
      <c r="H106" s="77"/>
      <c r="I106" s="77"/>
      <c r="J106" s="164"/>
      <c r="K106" s="164"/>
      <c r="L106" s="77"/>
      <c r="M106" s="78"/>
      <c r="N106" s="77"/>
      <c r="O106" s="168"/>
      <c r="X106" s="12"/>
      <c r="Y106" s="12"/>
      <c r="Z106" s="12"/>
      <c r="AA106" s="12"/>
    </row>
    <row r="107" spans="1:27" ht="15" customHeight="1">
      <c r="A107" s="61"/>
      <c r="B107" s="61"/>
      <c r="C107" s="62"/>
      <c r="D107" s="62"/>
      <c r="E107" s="62"/>
      <c r="F107" s="57"/>
      <c r="G107" s="77"/>
      <c r="H107" s="77"/>
      <c r="I107" s="77"/>
      <c r="J107" s="164"/>
      <c r="K107" s="164"/>
      <c r="L107" s="77"/>
      <c r="M107" s="78"/>
      <c r="N107" s="77"/>
      <c r="O107" s="168"/>
      <c r="X107" s="12"/>
      <c r="Y107" s="12"/>
      <c r="Z107" s="12"/>
      <c r="AA107" s="12"/>
    </row>
    <row r="108" spans="1:27" ht="15" customHeight="1">
      <c r="A108" s="61"/>
      <c r="B108" s="61"/>
      <c r="C108" s="62"/>
      <c r="D108" s="62"/>
      <c r="E108" s="62"/>
      <c r="F108" s="57"/>
      <c r="G108" s="77"/>
      <c r="H108" s="77"/>
      <c r="I108" s="77"/>
      <c r="J108" s="164"/>
      <c r="K108" s="164"/>
      <c r="L108" s="77"/>
      <c r="M108" s="78"/>
      <c r="N108" s="77"/>
      <c r="O108" s="168"/>
      <c r="X108" s="12"/>
      <c r="Y108" s="12"/>
      <c r="Z108" s="12"/>
      <c r="AA108" s="12"/>
    </row>
    <row r="109" spans="1:27" ht="15.75" customHeight="1">
      <c r="A109" s="61"/>
      <c r="B109" s="61"/>
      <c r="C109" s="62"/>
      <c r="D109" s="62"/>
      <c r="E109" s="62"/>
      <c r="F109" s="57"/>
      <c r="G109" s="77"/>
      <c r="H109" s="77"/>
      <c r="I109" s="77"/>
      <c r="J109" s="164"/>
      <c r="K109" s="164"/>
      <c r="L109" s="77"/>
      <c r="M109" s="78"/>
      <c r="N109" s="77"/>
      <c r="O109" s="168"/>
      <c r="X109" s="12"/>
      <c r="Y109" s="12"/>
      <c r="Z109" s="12"/>
      <c r="AA109" s="12"/>
    </row>
    <row r="110" spans="1:27" ht="15" customHeight="1">
      <c r="A110" s="61"/>
      <c r="B110" s="61"/>
      <c r="C110" s="62"/>
      <c r="D110" s="62"/>
      <c r="E110" s="62"/>
      <c r="F110" s="57"/>
      <c r="G110" s="77"/>
      <c r="H110" s="77"/>
      <c r="I110" s="77"/>
      <c r="J110" s="164"/>
      <c r="K110" s="164"/>
      <c r="L110" s="77"/>
      <c r="M110" s="78"/>
      <c r="N110" s="77"/>
      <c r="O110" s="168"/>
      <c r="X110" s="12"/>
      <c r="Y110" s="12"/>
      <c r="Z110" s="12"/>
      <c r="AA110" s="12"/>
    </row>
    <row r="111" spans="1:27" ht="15" customHeight="1">
      <c r="A111" s="61"/>
      <c r="B111" s="61"/>
      <c r="C111" s="62"/>
      <c r="D111" s="62"/>
      <c r="E111" s="62"/>
      <c r="F111" s="57"/>
      <c r="G111" s="77"/>
      <c r="H111" s="77"/>
      <c r="I111" s="77"/>
      <c r="J111" s="164"/>
      <c r="K111" s="164"/>
      <c r="L111" s="77"/>
      <c r="M111" s="78"/>
      <c r="N111" s="77"/>
      <c r="O111" s="168"/>
      <c r="X111" s="12"/>
      <c r="Y111" s="12"/>
      <c r="Z111" s="12"/>
      <c r="AA111" s="12"/>
    </row>
    <row r="112" spans="1:27" ht="15" customHeight="1">
      <c r="A112" s="61"/>
      <c r="B112" s="61"/>
      <c r="C112" s="62"/>
      <c r="D112" s="62"/>
      <c r="E112" s="62"/>
      <c r="F112" s="57"/>
      <c r="G112" s="77"/>
      <c r="H112" s="77"/>
      <c r="I112" s="77"/>
      <c r="J112" s="164"/>
      <c r="K112" s="164"/>
      <c r="L112" s="77"/>
      <c r="M112" s="78"/>
      <c r="N112" s="77"/>
      <c r="O112" s="168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5" customHeight="1">
      <c r="A113" s="61"/>
      <c r="B113" s="61"/>
      <c r="C113" s="62"/>
      <c r="D113" s="62"/>
      <c r="E113" s="62"/>
      <c r="F113" s="57"/>
      <c r="G113" s="77"/>
      <c r="H113" s="77"/>
      <c r="I113" s="77"/>
      <c r="J113" s="164"/>
      <c r="K113" s="164"/>
      <c r="L113" s="77"/>
      <c r="M113" s="78"/>
      <c r="N113" s="77"/>
      <c r="O113" s="168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5" customHeight="1">
      <c r="A114" s="61"/>
      <c r="B114" s="61"/>
      <c r="C114" s="62"/>
      <c r="D114" s="62"/>
      <c r="E114" s="62"/>
      <c r="F114" s="57"/>
      <c r="G114" s="77"/>
      <c r="H114" s="77"/>
      <c r="I114" s="77"/>
      <c r="J114" s="164"/>
      <c r="K114" s="164"/>
      <c r="L114" s="77"/>
      <c r="M114" s="78"/>
      <c r="N114" s="77"/>
      <c r="O114" s="168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5" customHeight="1">
      <c r="A115" s="61"/>
      <c r="B115" s="61"/>
      <c r="C115" s="62"/>
      <c r="D115" s="62"/>
      <c r="E115" s="62"/>
      <c r="F115" s="57"/>
      <c r="G115" s="77"/>
      <c r="H115" s="77"/>
      <c r="I115" s="77"/>
      <c r="J115" s="164"/>
      <c r="K115" s="164"/>
      <c r="L115" s="77"/>
      <c r="M115" s="78"/>
      <c r="N115" s="77"/>
      <c r="O115" s="168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5.75" customHeight="1">
      <c r="A116" s="61"/>
      <c r="B116" s="61"/>
      <c r="C116" s="62"/>
      <c r="D116" s="62"/>
      <c r="E116" s="62"/>
      <c r="F116" s="57"/>
      <c r="G116" s="77"/>
      <c r="H116" s="77"/>
      <c r="I116" s="77"/>
      <c r="J116" s="164"/>
      <c r="K116" s="164"/>
      <c r="L116" s="77"/>
      <c r="M116" s="78"/>
      <c r="N116" s="77"/>
      <c r="O116" s="168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5" customHeight="1">
      <c r="A117" s="61"/>
      <c r="B117" s="61"/>
      <c r="C117" s="62"/>
      <c r="D117" s="62"/>
      <c r="E117" s="62"/>
      <c r="F117" s="57"/>
      <c r="G117" s="77"/>
      <c r="H117" s="77"/>
      <c r="I117" s="77"/>
      <c r="J117" s="164"/>
      <c r="K117" s="164"/>
      <c r="L117" s="77"/>
      <c r="M117" s="78"/>
      <c r="N117" s="77"/>
      <c r="O117" s="168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5" customHeight="1">
      <c r="A118" s="61"/>
      <c r="B118" s="61"/>
      <c r="C118" s="62"/>
      <c r="D118" s="62"/>
      <c r="E118" s="62"/>
      <c r="F118" s="57"/>
      <c r="G118" s="77"/>
      <c r="H118" s="77"/>
      <c r="I118" s="77"/>
      <c r="J118" s="164"/>
      <c r="K118" s="164"/>
      <c r="L118" s="77"/>
      <c r="M118" s="78"/>
      <c r="N118" s="77"/>
      <c r="O118" s="168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5" customHeight="1">
      <c r="A119" s="66"/>
      <c r="B119" s="66"/>
      <c r="C119" s="62"/>
      <c r="D119" s="62"/>
      <c r="E119" s="62"/>
      <c r="F119" s="57"/>
      <c r="G119" s="77"/>
      <c r="H119" s="77"/>
      <c r="I119" s="77"/>
      <c r="J119" s="164"/>
      <c r="K119" s="164"/>
      <c r="L119" s="77"/>
      <c r="M119" s="78"/>
      <c r="N119" s="77"/>
      <c r="O119" s="168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5" customHeight="1">
      <c r="A120" s="66"/>
      <c r="B120" s="66"/>
      <c r="C120" s="62"/>
      <c r="D120" s="62"/>
      <c r="E120" s="62"/>
      <c r="F120" s="57"/>
      <c r="G120" s="77"/>
      <c r="H120" s="77"/>
      <c r="I120" s="77"/>
      <c r="J120" s="164"/>
      <c r="K120" s="164"/>
      <c r="L120" s="77"/>
      <c r="M120" s="78"/>
      <c r="N120" s="77"/>
      <c r="O120" s="168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5" customHeight="1">
      <c r="A121" s="66"/>
      <c r="B121" s="66"/>
      <c r="C121" s="62"/>
      <c r="D121" s="62"/>
      <c r="E121" s="62"/>
      <c r="F121" s="57"/>
      <c r="G121" s="77"/>
      <c r="H121" s="77"/>
      <c r="I121" s="77"/>
      <c r="J121" s="164"/>
      <c r="K121" s="164"/>
      <c r="L121" s="77"/>
      <c r="M121" s="78"/>
      <c r="N121" s="77"/>
      <c r="O121" s="168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5.75" customHeight="1">
      <c r="A122" s="66"/>
      <c r="B122" s="66"/>
      <c r="C122" s="62"/>
      <c r="D122" s="62"/>
      <c r="E122" s="62"/>
      <c r="F122" s="57"/>
      <c r="G122" s="77"/>
      <c r="H122" s="77"/>
      <c r="I122" s="77"/>
      <c r="J122" s="164"/>
      <c r="K122" s="164"/>
      <c r="L122" s="77"/>
      <c r="M122" s="78"/>
      <c r="N122" s="77"/>
      <c r="O122" s="168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5" customHeight="1">
      <c r="A123" s="66"/>
      <c r="B123" s="66"/>
      <c r="C123" s="62"/>
      <c r="D123" s="62"/>
      <c r="E123" s="62"/>
      <c r="F123" s="57"/>
      <c r="G123" s="77"/>
      <c r="H123" s="77"/>
      <c r="I123" s="77"/>
      <c r="J123" s="164"/>
      <c r="K123" s="164"/>
      <c r="L123" s="77"/>
      <c r="M123" s="78"/>
      <c r="N123" s="77"/>
      <c r="O123" s="168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5.75" customHeight="1">
      <c r="A124" s="61"/>
      <c r="B124" s="66"/>
      <c r="C124" s="62"/>
      <c r="D124" s="62"/>
      <c r="E124" s="62"/>
      <c r="F124" s="57"/>
      <c r="G124" s="77"/>
      <c r="H124" s="77"/>
      <c r="I124" s="77"/>
      <c r="J124" s="164"/>
      <c r="K124" s="164"/>
      <c r="L124" s="77"/>
      <c r="M124" s="78"/>
      <c r="N124" s="77"/>
      <c r="O124" s="168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5.75" customHeight="1">
      <c r="A125" s="61"/>
      <c r="B125" s="61"/>
      <c r="C125" s="62"/>
      <c r="D125" s="62"/>
      <c r="E125" s="62"/>
      <c r="F125" s="57"/>
      <c r="G125" s="77"/>
      <c r="H125" s="77"/>
      <c r="I125" s="77"/>
      <c r="J125" s="164"/>
      <c r="K125" s="164"/>
      <c r="L125" s="77"/>
      <c r="M125" s="78"/>
      <c r="N125" s="77"/>
      <c r="O125" s="168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5" customHeight="1">
      <c r="A126" s="61"/>
      <c r="B126" s="61"/>
      <c r="C126" s="62"/>
      <c r="D126" s="62"/>
      <c r="E126" s="62"/>
      <c r="F126" s="57"/>
      <c r="G126" s="77"/>
      <c r="H126" s="77"/>
      <c r="I126" s="77"/>
      <c r="J126" s="164"/>
      <c r="K126" s="164"/>
      <c r="L126" s="77"/>
      <c r="M126" s="78"/>
      <c r="N126" s="77"/>
      <c r="O126" s="168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5" customHeight="1">
      <c r="A127" s="61"/>
      <c r="B127" s="61"/>
      <c r="C127" s="62"/>
      <c r="D127" s="62"/>
      <c r="E127" s="62"/>
      <c r="F127" s="57"/>
      <c r="G127" s="77"/>
      <c r="H127" s="77"/>
      <c r="I127" s="77"/>
      <c r="J127" s="164"/>
      <c r="K127" s="164"/>
      <c r="L127" s="77"/>
      <c r="M127" s="78"/>
      <c r="N127" s="77"/>
      <c r="O127" s="168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5" customHeight="1">
      <c r="A128" s="61"/>
      <c r="B128" s="61"/>
      <c r="C128" s="62"/>
      <c r="D128" s="62"/>
      <c r="E128" s="62"/>
      <c r="F128" s="57"/>
      <c r="G128" s="77"/>
      <c r="H128" s="77"/>
      <c r="I128" s="77"/>
      <c r="J128" s="164"/>
      <c r="K128" s="164"/>
      <c r="L128" s="77"/>
      <c r="M128" s="78"/>
      <c r="N128" s="77"/>
      <c r="O128" s="168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5.75" customHeight="1">
      <c r="A129" s="61"/>
      <c r="B129" s="61"/>
      <c r="C129" s="62"/>
      <c r="D129" s="62"/>
      <c r="E129" s="62"/>
      <c r="F129" s="57"/>
      <c r="G129" s="77"/>
      <c r="H129" s="77"/>
      <c r="I129" s="77"/>
      <c r="J129" s="164"/>
      <c r="K129" s="164"/>
      <c r="L129" s="77"/>
      <c r="M129" s="78"/>
      <c r="N129" s="77"/>
      <c r="O129" s="168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5" customHeight="1">
      <c r="A130" s="61"/>
      <c r="B130" s="61"/>
      <c r="C130" s="62"/>
      <c r="D130" s="62"/>
      <c r="E130" s="62"/>
      <c r="F130" s="57"/>
      <c r="G130" s="77"/>
      <c r="H130" s="77"/>
      <c r="I130" s="77"/>
      <c r="J130" s="164"/>
      <c r="K130" s="164"/>
      <c r="L130" s="77"/>
      <c r="M130" s="78"/>
      <c r="N130" s="77"/>
      <c r="O130" s="168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5.75" customHeight="1">
      <c r="A131" s="61"/>
      <c r="B131" s="61"/>
      <c r="C131" s="62"/>
      <c r="D131" s="62"/>
      <c r="E131" s="62"/>
      <c r="F131" s="57"/>
      <c r="G131" s="77"/>
      <c r="H131" s="77"/>
      <c r="I131" s="77"/>
      <c r="J131" s="164"/>
      <c r="K131" s="164"/>
      <c r="L131" s="77"/>
      <c r="M131" s="78"/>
      <c r="N131" s="77"/>
      <c r="O131" s="168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5" customHeight="1">
      <c r="A132" s="61"/>
      <c r="B132" s="61"/>
      <c r="C132" s="62"/>
      <c r="D132" s="62"/>
      <c r="E132" s="62"/>
      <c r="F132" s="57"/>
      <c r="G132" s="77"/>
      <c r="H132" s="77"/>
      <c r="I132" s="77"/>
      <c r="J132" s="164"/>
      <c r="K132" s="164"/>
      <c r="L132" s="77"/>
      <c r="M132" s="78"/>
      <c r="N132" s="77"/>
      <c r="O132" s="168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5" customHeight="1">
      <c r="A133" s="61"/>
      <c r="B133" s="61"/>
      <c r="C133" s="62"/>
      <c r="D133" s="62"/>
      <c r="E133" s="62"/>
      <c r="F133" s="57"/>
      <c r="G133" s="77"/>
      <c r="H133" s="77"/>
      <c r="I133" s="77"/>
      <c r="J133" s="164"/>
      <c r="K133" s="164"/>
      <c r="L133" s="77"/>
      <c r="M133" s="78"/>
      <c r="N133" s="77"/>
      <c r="O133" s="168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5" customHeight="1">
      <c r="A134" s="61"/>
      <c r="B134" s="61"/>
      <c r="C134" s="62"/>
      <c r="D134" s="62"/>
      <c r="E134" s="62"/>
      <c r="F134" s="57"/>
      <c r="G134" s="77"/>
      <c r="H134" s="77"/>
      <c r="I134" s="77"/>
      <c r="J134" s="164"/>
      <c r="K134" s="164"/>
      <c r="L134" s="77"/>
      <c r="M134" s="78"/>
      <c r="N134" s="77"/>
      <c r="O134" s="168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5" customHeight="1">
      <c r="A135" s="61"/>
      <c r="B135" s="61"/>
      <c r="C135" s="62"/>
      <c r="D135" s="62"/>
      <c r="E135" s="62"/>
      <c r="F135" s="57"/>
      <c r="G135" s="77"/>
      <c r="H135" s="77"/>
      <c r="I135" s="77"/>
      <c r="J135" s="164"/>
      <c r="K135" s="164"/>
      <c r="L135" s="77"/>
      <c r="M135" s="78"/>
      <c r="N135" s="77"/>
      <c r="O135" s="168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5" customHeight="1">
      <c r="A136" s="61"/>
      <c r="B136" s="61"/>
      <c r="C136" s="62"/>
      <c r="D136" s="62"/>
      <c r="E136" s="62"/>
      <c r="F136" s="57"/>
      <c r="G136" s="77"/>
      <c r="H136" s="77"/>
      <c r="I136" s="77"/>
      <c r="J136" s="164"/>
      <c r="K136" s="164"/>
      <c r="L136" s="77"/>
      <c r="M136" s="78"/>
      <c r="N136" s="77"/>
      <c r="O136" s="168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5" customHeight="1">
      <c r="A137" s="61"/>
      <c r="B137" s="61"/>
      <c r="C137" s="62"/>
      <c r="D137" s="62"/>
      <c r="E137" s="62"/>
      <c r="F137" s="57"/>
      <c r="G137" s="77"/>
      <c r="H137" s="77"/>
      <c r="I137" s="77"/>
      <c r="J137" s="164"/>
      <c r="K137" s="164"/>
      <c r="L137" s="77"/>
      <c r="M137" s="78"/>
      <c r="N137" s="77"/>
      <c r="O137" s="168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5" customHeight="1">
      <c r="A138" s="61"/>
      <c r="B138" s="61"/>
      <c r="C138" s="62"/>
      <c r="D138" s="62"/>
      <c r="E138" s="62"/>
      <c r="F138" s="57"/>
      <c r="G138" s="77"/>
      <c r="H138" s="77"/>
      <c r="I138" s="77"/>
      <c r="J138" s="164"/>
      <c r="K138" s="164"/>
      <c r="L138" s="77"/>
      <c r="M138" s="78"/>
      <c r="N138" s="77"/>
      <c r="O138" s="168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5" customHeight="1">
      <c r="A139" s="61"/>
      <c r="B139" s="61"/>
      <c r="C139" s="62"/>
      <c r="D139" s="62"/>
      <c r="E139" s="62"/>
      <c r="F139" s="57"/>
      <c r="G139" s="77"/>
      <c r="H139" s="77"/>
      <c r="I139" s="77"/>
      <c r="J139" s="164"/>
      <c r="K139" s="164"/>
      <c r="L139" s="77"/>
      <c r="M139" s="78"/>
      <c r="N139" s="77"/>
      <c r="O139" s="168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5" customHeight="1">
      <c r="A140" s="61"/>
      <c r="B140" s="61"/>
      <c r="C140" s="62"/>
      <c r="D140" s="62"/>
      <c r="E140" s="62"/>
      <c r="F140" s="57"/>
      <c r="G140" s="77"/>
      <c r="H140" s="77"/>
      <c r="I140" s="77"/>
      <c r="J140" s="164"/>
      <c r="K140" s="164"/>
      <c r="L140" s="77"/>
      <c r="M140" s="78"/>
      <c r="N140" s="77"/>
      <c r="O140" s="168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5" customHeight="1">
      <c r="A141" s="61"/>
      <c r="B141" s="61"/>
      <c r="C141" s="62"/>
      <c r="D141" s="62"/>
      <c r="E141" s="62"/>
      <c r="F141" s="57"/>
      <c r="G141" s="77"/>
      <c r="H141" s="77"/>
      <c r="I141" s="77"/>
      <c r="J141" s="164"/>
      <c r="K141" s="164"/>
      <c r="L141" s="77"/>
      <c r="M141" s="78"/>
      <c r="N141" s="77"/>
      <c r="O141" s="168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5" customHeight="1">
      <c r="A142" s="61"/>
      <c r="B142" s="61"/>
      <c r="C142" s="62"/>
      <c r="D142" s="62"/>
      <c r="E142" s="62"/>
      <c r="F142" s="57"/>
      <c r="G142" s="77"/>
      <c r="H142" s="77"/>
      <c r="I142" s="77"/>
      <c r="J142" s="164"/>
      <c r="K142" s="164"/>
      <c r="L142" s="77"/>
      <c r="M142" s="78"/>
      <c r="N142" s="77"/>
      <c r="O142" s="168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5" customHeight="1">
      <c r="A143" s="61"/>
      <c r="B143" s="61"/>
      <c r="C143" s="62"/>
      <c r="D143" s="62"/>
      <c r="E143" s="62"/>
      <c r="F143" s="57"/>
      <c r="G143" s="77"/>
      <c r="H143" s="77"/>
      <c r="I143" s="77"/>
      <c r="J143" s="164"/>
      <c r="K143" s="164"/>
      <c r="L143" s="77"/>
      <c r="M143" s="78"/>
      <c r="N143" s="77"/>
      <c r="O143" s="168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5" customHeight="1">
      <c r="A144" s="61"/>
      <c r="B144" s="61"/>
      <c r="C144" s="62"/>
      <c r="D144" s="62"/>
      <c r="E144" s="62"/>
      <c r="F144" s="57"/>
      <c r="G144" s="77"/>
      <c r="H144" s="77"/>
      <c r="I144" s="77"/>
      <c r="J144" s="164"/>
      <c r="K144" s="164"/>
      <c r="L144" s="77"/>
      <c r="M144" s="78"/>
      <c r="N144" s="77"/>
      <c r="O144" s="168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5" customHeight="1">
      <c r="A145" s="61"/>
      <c r="B145" s="61"/>
      <c r="C145" s="62"/>
      <c r="D145" s="62"/>
      <c r="E145" s="62"/>
      <c r="F145" s="57"/>
      <c r="G145" s="77"/>
      <c r="H145" s="77"/>
      <c r="I145" s="77"/>
      <c r="J145" s="164"/>
      <c r="K145" s="164"/>
      <c r="L145" s="77"/>
      <c r="M145" s="78"/>
      <c r="N145" s="77"/>
      <c r="O145" s="168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5" customHeight="1">
      <c r="A146" s="61"/>
      <c r="B146" s="61"/>
      <c r="C146" s="62"/>
      <c r="D146" s="62"/>
      <c r="E146" s="62"/>
      <c r="F146" s="57"/>
      <c r="G146" s="77"/>
      <c r="H146" s="77"/>
      <c r="I146" s="77"/>
      <c r="J146" s="164"/>
      <c r="K146" s="164"/>
      <c r="L146" s="77"/>
      <c r="M146" s="78"/>
      <c r="N146" s="77"/>
      <c r="O146" s="168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5" customHeight="1">
      <c r="A147" s="61"/>
      <c r="B147" s="61"/>
      <c r="C147" s="62"/>
      <c r="D147" s="62"/>
      <c r="E147" s="62"/>
      <c r="F147" s="57"/>
      <c r="G147" s="77"/>
      <c r="H147" s="77"/>
      <c r="I147" s="77"/>
      <c r="J147" s="164"/>
      <c r="K147" s="164"/>
      <c r="L147" s="77"/>
      <c r="M147" s="78"/>
      <c r="N147" s="77"/>
      <c r="O147" s="168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5" customHeight="1">
      <c r="A148" s="61"/>
      <c r="B148" s="61"/>
      <c r="C148" s="62"/>
      <c r="D148" s="62"/>
      <c r="E148" s="62"/>
      <c r="F148" s="57"/>
      <c r="G148" s="77"/>
      <c r="H148" s="77"/>
      <c r="I148" s="77"/>
      <c r="J148" s="164"/>
      <c r="K148" s="164"/>
      <c r="L148" s="77"/>
      <c r="M148" s="78"/>
      <c r="N148" s="77"/>
      <c r="O148" s="168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5" customHeight="1">
      <c r="A149" s="61"/>
      <c r="B149" s="61"/>
      <c r="C149" s="62"/>
      <c r="D149" s="62"/>
      <c r="E149" s="62"/>
      <c r="F149" s="57"/>
      <c r="G149" s="77"/>
      <c r="H149" s="77"/>
      <c r="I149" s="77"/>
      <c r="J149" s="164"/>
      <c r="K149" s="164"/>
      <c r="L149" s="77"/>
      <c r="M149" s="78"/>
      <c r="N149" s="77"/>
      <c r="O149" s="168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5" customHeight="1">
      <c r="A150" s="61"/>
      <c r="B150" s="61"/>
      <c r="C150" s="62"/>
      <c r="D150" s="71"/>
      <c r="E150" s="62"/>
      <c r="F150" s="57"/>
      <c r="G150" s="77"/>
      <c r="H150" s="77"/>
      <c r="I150" s="77"/>
      <c r="J150" s="164"/>
      <c r="K150" s="164"/>
      <c r="L150" s="77"/>
      <c r="M150" s="78"/>
      <c r="N150" s="77"/>
      <c r="O150" s="168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5" customHeight="1">
      <c r="A151" s="61"/>
      <c r="B151" s="61"/>
      <c r="C151" s="62"/>
      <c r="D151" s="62"/>
      <c r="E151" s="62"/>
      <c r="F151" s="57"/>
      <c r="G151" s="77"/>
      <c r="H151" s="77"/>
      <c r="I151" s="77"/>
      <c r="J151" s="164"/>
      <c r="K151" s="164"/>
      <c r="L151" s="77"/>
      <c r="M151" s="78"/>
      <c r="N151" s="77"/>
      <c r="O151" s="168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5" customHeight="1">
      <c r="A152" s="61"/>
      <c r="B152" s="61"/>
      <c r="C152" s="62"/>
      <c r="D152" s="62"/>
      <c r="E152" s="62"/>
      <c r="F152" s="57"/>
      <c r="G152" s="77"/>
      <c r="H152" s="77"/>
      <c r="I152" s="77"/>
      <c r="J152" s="164"/>
      <c r="K152" s="164"/>
      <c r="L152" s="77"/>
      <c r="M152" s="78"/>
      <c r="N152" s="77"/>
      <c r="O152" s="168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5" customHeight="1">
      <c r="A153" s="61"/>
      <c r="B153" s="61"/>
      <c r="C153" s="62"/>
      <c r="D153" s="62"/>
      <c r="E153" s="62"/>
      <c r="F153" s="57"/>
      <c r="G153" s="77"/>
      <c r="H153" s="77"/>
      <c r="I153" s="77"/>
      <c r="J153" s="164"/>
      <c r="K153" s="164"/>
      <c r="L153" s="77"/>
      <c r="M153" s="78"/>
      <c r="N153" s="77"/>
      <c r="O153" s="168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5" customHeight="1">
      <c r="A154" s="61"/>
      <c r="B154" s="61"/>
      <c r="C154" s="62"/>
      <c r="D154" s="62"/>
      <c r="E154" s="62"/>
      <c r="F154" s="57"/>
      <c r="G154" s="77"/>
      <c r="H154" s="77"/>
      <c r="I154" s="77"/>
      <c r="J154" s="164"/>
      <c r="K154" s="164"/>
      <c r="L154" s="77"/>
      <c r="M154" s="78"/>
      <c r="N154" s="77"/>
      <c r="O154" s="168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5" customHeight="1">
      <c r="A155" s="61"/>
      <c r="B155" s="61"/>
      <c r="C155" s="62"/>
      <c r="D155" s="62"/>
      <c r="E155" s="62"/>
      <c r="F155" s="57"/>
      <c r="G155" s="77"/>
      <c r="H155" s="77"/>
      <c r="I155" s="77"/>
      <c r="J155" s="164"/>
      <c r="K155" s="164"/>
      <c r="L155" s="77"/>
      <c r="M155" s="78"/>
      <c r="N155" s="77"/>
      <c r="O155" s="168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5" customHeight="1">
      <c r="A156" s="61"/>
      <c r="B156" s="61"/>
      <c r="C156" s="62"/>
      <c r="D156" s="62"/>
      <c r="E156" s="62"/>
      <c r="F156" s="57"/>
      <c r="G156" s="77"/>
      <c r="H156" s="77"/>
      <c r="I156" s="77"/>
      <c r="J156" s="164"/>
      <c r="K156" s="164"/>
      <c r="L156" s="77"/>
      <c r="M156" s="78"/>
      <c r="N156" s="77"/>
      <c r="O156" s="168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5" customHeight="1">
      <c r="A157" s="61"/>
      <c r="B157" s="61"/>
      <c r="C157" s="62"/>
      <c r="D157" s="62"/>
      <c r="E157" s="62"/>
      <c r="F157" s="57"/>
      <c r="G157" s="77"/>
      <c r="H157" s="77"/>
      <c r="I157" s="77"/>
      <c r="J157" s="164"/>
      <c r="K157" s="164"/>
      <c r="L157" s="77"/>
      <c r="M157" s="78"/>
      <c r="N157" s="77"/>
      <c r="O157" s="168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5" customHeight="1">
      <c r="A158" s="61"/>
      <c r="B158" s="61"/>
      <c r="C158" s="62"/>
      <c r="D158" s="62"/>
      <c r="E158" s="62"/>
      <c r="F158" s="57"/>
      <c r="G158" s="77"/>
      <c r="H158" s="77"/>
      <c r="I158" s="77"/>
      <c r="J158" s="164"/>
      <c r="K158" s="164"/>
      <c r="L158" s="77"/>
      <c r="M158" s="78"/>
      <c r="N158" s="77"/>
      <c r="O158" s="168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5" customHeight="1">
      <c r="A159" s="58"/>
      <c r="B159" s="59"/>
      <c r="C159" s="60"/>
      <c r="D159" s="60"/>
      <c r="E159" s="60"/>
      <c r="F159" s="15"/>
      <c r="G159" s="15"/>
      <c r="H159" s="15"/>
      <c r="I159" s="15"/>
      <c r="J159" s="16"/>
      <c r="K159" s="16"/>
      <c r="L159" s="15"/>
      <c r="M159" s="17"/>
      <c r="N159" s="15"/>
      <c r="O159" s="169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5" customHeight="1">
      <c r="A160" s="13"/>
      <c r="B160" s="14"/>
      <c r="C160" s="15"/>
      <c r="D160" s="15"/>
      <c r="E160" s="15"/>
      <c r="F160" s="15"/>
      <c r="G160" s="15"/>
      <c r="H160" s="15"/>
      <c r="I160" s="15"/>
      <c r="J160" s="16"/>
      <c r="K160" s="16"/>
      <c r="L160" s="15"/>
      <c r="M160" s="17"/>
      <c r="N160" s="15"/>
      <c r="O160" s="169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5" customHeight="1">
      <c r="A161" s="13"/>
      <c r="B161" s="14"/>
      <c r="C161" s="15"/>
      <c r="D161" s="15"/>
      <c r="E161" s="15"/>
      <c r="F161" s="15"/>
      <c r="G161" s="15"/>
      <c r="H161" s="15"/>
      <c r="I161" s="15"/>
      <c r="J161" s="16"/>
      <c r="K161" s="16"/>
      <c r="L161" s="15"/>
      <c r="M161" s="17"/>
      <c r="N161" s="15"/>
      <c r="O161" s="169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5" customHeight="1">
      <c r="A162" s="13"/>
      <c r="B162" s="14"/>
      <c r="C162" s="15"/>
      <c r="D162" s="15"/>
      <c r="E162" s="15"/>
      <c r="F162" s="15"/>
      <c r="G162" s="15"/>
      <c r="H162" s="15"/>
      <c r="I162" s="15"/>
      <c r="J162" s="16"/>
      <c r="K162" s="16"/>
      <c r="L162" s="15"/>
      <c r="M162" s="17"/>
      <c r="N162" s="15"/>
      <c r="O162" s="170">
        <f>IF((Saisie!$F162="Charge"),-Saisie!$J162,Saisie!$J162)</f>
        <v>0</v>
      </c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5" customHeight="1">
      <c r="A163" s="13"/>
      <c r="B163" s="14"/>
      <c r="C163" s="15"/>
      <c r="D163" s="15"/>
      <c r="E163" s="15"/>
      <c r="F163" s="15"/>
      <c r="G163" s="15"/>
      <c r="H163" s="15"/>
      <c r="I163" s="15"/>
      <c r="J163" s="16"/>
      <c r="K163" s="16"/>
      <c r="L163" s="15"/>
      <c r="M163" s="17"/>
      <c r="N163" s="15"/>
      <c r="O163" s="18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5" customHeight="1">
      <c r="A164" s="13"/>
      <c r="B164" s="14"/>
      <c r="C164" s="15"/>
      <c r="D164" s="15"/>
      <c r="E164" s="15"/>
      <c r="F164" s="15"/>
      <c r="G164" s="15"/>
      <c r="H164" s="15"/>
      <c r="I164" s="15"/>
      <c r="J164" s="16"/>
      <c r="K164" s="16"/>
      <c r="L164" s="15"/>
      <c r="M164" s="17"/>
      <c r="N164" s="15"/>
      <c r="O164" s="18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5" customHeight="1">
      <c r="A165" s="13"/>
      <c r="B165" s="14"/>
      <c r="C165" s="15"/>
      <c r="D165" s="15"/>
      <c r="E165" s="15"/>
      <c r="F165" s="15"/>
      <c r="G165" s="15"/>
      <c r="H165" s="15"/>
      <c r="I165" s="15"/>
      <c r="J165" s="16"/>
      <c r="K165" s="16"/>
      <c r="L165" s="15"/>
      <c r="M165" s="17"/>
      <c r="N165" s="15"/>
      <c r="O165" s="18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5" customHeight="1">
      <c r="A166" s="13"/>
      <c r="B166" s="14"/>
      <c r="C166" s="15"/>
      <c r="D166" s="15"/>
      <c r="E166" s="15"/>
      <c r="F166" s="15"/>
      <c r="G166" s="15"/>
      <c r="H166" s="15"/>
      <c r="I166" s="15"/>
      <c r="J166" s="16"/>
      <c r="K166" s="16"/>
      <c r="L166" s="15"/>
      <c r="M166" s="17"/>
      <c r="N166" s="15"/>
      <c r="O166" s="18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5" customHeight="1">
      <c r="A167" s="13"/>
      <c r="B167" s="14"/>
      <c r="C167" s="15"/>
      <c r="D167" s="15"/>
      <c r="E167" s="15"/>
      <c r="F167" s="15"/>
      <c r="G167" s="15"/>
      <c r="H167" s="15"/>
      <c r="I167" s="15"/>
      <c r="J167" s="16"/>
      <c r="K167" s="16"/>
      <c r="L167" s="15"/>
      <c r="M167" s="17"/>
      <c r="N167" s="15"/>
      <c r="O167" s="18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5" customHeight="1">
      <c r="A168" s="13"/>
      <c r="B168" s="14"/>
      <c r="C168" s="15"/>
      <c r="D168" s="15"/>
      <c r="E168" s="15"/>
      <c r="F168" s="15"/>
      <c r="G168" s="15"/>
      <c r="H168" s="15"/>
      <c r="I168" s="15"/>
      <c r="J168" s="16"/>
      <c r="K168" s="16"/>
      <c r="L168" s="15"/>
      <c r="M168" s="17"/>
      <c r="N168" s="15"/>
      <c r="O168" s="18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5" customHeight="1">
      <c r="A169" s="13"/>
      <c r="B169" s="14"/>
      <c r="C169" s="15"/>
      <c r="D169" s="15"/>
      <c r="E169" s="15"/>
      <c r="F169" s="15"/>
      <c r="G169" s="15"/>
      <c r="H169" s="15"/>
      <c r="I169" s="15"/>
      <c r="J169" s="16"/>
      <c r="K169" s="16"/>
      <c r="L169" s="15"/>
      <c r="M169" s="17"/>
      <c r="N169" s="15"/>
      <c r="O169" s="18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5" customHeight="1">
      <c r="A170" s="13"/>
      <c r="B170" s="14"/>
      <c r="C170" s="15"/>
      <c r="D170" s="15"/>
      <c r="E170" s="15"/>
      <c r="F170" s="15"/>
      <c r="G170" s="15"/>
      <c r="H170" s="15"/>
      <c r="I170" s="15"/>
      <c r="J170" s="16"/>
      <c r="K170" s="16"/>
      <c r="L170" s="15"/>
      <c r="M170" s="17"/>
      <c r="N170" s="15"/>
      <c r="O170" s="18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5" customHeight="1">
      <c r="A171" s="13"/>
      <c r="B171" s="14"/>
      <c r="C171" s="15"/>
      <c r="D171" s="15"/>
      <c r="E171" s="15"/>
      <c r="F171" s="15"/>
      <c r="G171" s="15"/>
      <c r="H171" s="15"/>
      <c r="I171" s="15"/>
      <c r="J171" s="16"/>
      <c r="K171" s="16"/>
      <c r="L171" s="15"/>
      <c r="M171" s="17"/>
      <c r="N171" s="15"/>
      <c r="O171" s="18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5" customHeight="1">
      <c r="A172" s="13"/>
      <c r="B172" s="14"/>
      <c r="C172" s="15"/>
      <c r="D172" s="15"/>
      <c r="E172" s="15"/>
      <c r="F172" s="15"/>
      <c r="G172" s="15"/>
      <c r="H172" s="15"/>
      <c r="I172" s="15"/>
      <c r="J172" s="16"/>
      <c r="K172" s="16"/>
      <c r="L172" s="15"/>
      <c r="M172" s="17"/>
      <c r="N172" s="15"/>
      <c r="O172" s="18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5" customHeight="1">
      <c r="A173" s="13"/>
      <c r="B173" s="14"/>
      <c r="C173" s="15"/>
      <c r="D173" s="15"/>
      <c r="E173" s="15"/>
      <c r="F173" s="15"/>
      <c r="G173" s="15"/>
      <c r="H173" s="15"/>
      <c r="I173" s="15"/>
      <c r="J173" s="16"/>
      <c r="K173" s="16"/>
      <c r="L173" s="15"/>
      <c r="M173" s="17"/>
      <c r="N173" s="15"/>
      <c r="O173" s="18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5" customHeight="1">
      <c r="A174" s="19"/>
      <c r="B174" s="20"/>
      <c r="C174" s="21"/>
      <c r="D174" s="21"/>
      <c r="E174" s="21"/>
      <c r="F174" s="21"/>
      <c r="G174" s="21"/>
      <c r="H174" s="15"/>
      <c r="I174" s="21"/>
      <c r="J174" s="22"/>
      <c r="K174" s="22"/>
      <c r="L174" s="21"/>
      <c r="M174" s="23"/>
      <c r="N174" s="21"/>
      <c r="O174" s="24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5" customHeight="1">
      <c r="A175" s="19"/>
      <c r="B175" s="20"/>
      <c r="C175" s="21"/>
      <c r="D175" s="21"/>
      <c r="E175" s="21"/>
      <c r="F175" s="21"/>
      <c r="G175" s="21"/>
      <c r="H175" s="15"/>
      <c r="I175" s="21"/>
      <c r="J175" s="22"/>
      <c r="K175" s="22"/>
      <c r="L175" s="21"/>
      <c r="M175" s="23"/>
      <c r="N175" s="21"/>
      <c r="O175" s="24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5" customHeight="1">
      <c r="A176" s="19"/>
      <c r="B176" s="20"/>
      <c r="C176" s="21"/>
      <c r="D176" s="21"/>
      <c r="E176" s="21"/>
      <c r="F176" s="21"/>
      <c r="G176" s="21"/>
      <c r="H176" s="15"/>
      <c r="I176" s="21"/>
      <c r="J176" s="22"/>
      <c r="K176" s="22"/>
      <c r="L176" s="21"/>
      <c r="M176" s="23"/>
      <c r="N176" s="21"/>
      <c r="O176" s="24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5" customHeight="1">
      <c r="A177" s="19"/>
      <c r="B177" s="20"/>
      <c r="C177" s="21"/>
      <c r="D177" s="21"/>
      <c r="E177" s="21"/>
      <c r="F177" s="21"/>
      <c r="G177" s="21"/>
      <c r="H177" s="15"/>
      <c r="I177" s="21"/>
      <c r="J177" s="22"/>
      <c r="K177" s="22"/>
      <c r="L177" s="21"/>
      <c r="M177" s="23"/>
      <c r="N177" s="21"/>
      <c r="O177" s="24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5" customHeight="1">
      <c r="A178" s="19"/>
      <c r="B178" s="20"/>
      <c r="C178" s="21"/>
      <c r="D178" s="21"/>
      <c r="E178" s="21"/>
      <c r="F178" s="21"/>
      <c r="G178" s="21"/>
      <c r="H178" s="15"/>
      <c r="I178" s="21"/>
      <c r="J178" s="22"/>
      <c r="K178" s="22"/>
      <c r="L178" s="21"/>
      <c r="M178" s="23"/>
      <c r="N178" s="21"/>
      <c r="O178" s="24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5" customHeight="1">
      <c r="A179" s="19"/>
      <c r="B179" s="20"/>
      <c r="C179" s="21"/>
      <c r="D179" s="21"/>
      <c r="E179" s="21"/>
      <c r="F179" s="21"/>
      <c r="G179" s="21"/>
      <c r="H179" s="15"/>
      <c r="I179" s="21"/>
      <c r="J179" s="22"/>
      <c r="K179" s="22"/>
      <c r="L179" s="21"/>
      <c r="M179" s="23"/>
      <c r="N179" s="21"/>
      <c r="O179" s="24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5" customHeight="1">
      <c r="A180" s="19"/>
      <c r="B180" s="20"/>
      <c r="C180" s="21"/>
      <c r="D180" s="21"/>
      <c r="E180" s="21"/>
      <c r="F180" s="21"/>
      <c r="G180" s="21"/>
      <c r="H180" s="15"/>
      <c r="I180" s="21"/>
      <c r="J180" s="22"/>
      <c r="K180" s="22"/>
      <c r="L180" s="21"/>
      <c r="M180" s="23"/>
      <c r="N180" s="21"/>
      <c r="O180" s="24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5" customHeight="1">
      <c r="A181" s="19"/>
      <c r="B181" s="20"/>
      <c r="C181" s="21"/>
      <c r="D181" s="21"/>
      <c r="E181" s="21"/>
      <c r="F181" s="21"/>
      <c r="G181" s="21"/>
      <c r="H181" s="15"/>
      <c r="I181" s="21"/>
      <c r="J181" s="22"/>
      <c r="K181" s="22"/>
      <c r="L181" s="21"/>
      <c r="M181" s="23"/>
      <c r="N181" s="21"/>
      <c r="O181" s="24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5" customHeight="1">
      <c r="A182" s="19"/>
      <c r="B182" s="20"/>
      <c r="C182" s="21"/>
      <c r="D182" s="21"/>
      <c r="E182" s="21"/>
      <c r="F182" s="21"/>
      <c r="G182" s="21"/>
      <c r="H182" s="15"/>
      <c r="I182" s="21"/>
      <c r="J182" s="22"/>
      <c r="K182" s="22"/>
      <c r="L182" s="21"/>
      <c r="M182" s="23"/>
      <c r="N182" s="21"/>
      <c r="O182" s="24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5" customHeight="1">
      <c r="A183" s="19"/>
      <c r="B183" s="20"/>
      <c r="C183" s="21"/>
      <c r="D183" s="21"/>
      <c r="E183" s="21"/>
      <c r="F183" s="21"/>
      <c r="G183" s="21"/>
      <c r="H183" s="15"/>
      <c r="I183" s="21"/>
      <c r="J183" s="22"/>
      <c r="K183" s="22"/>
      <c r="L183" s="21"/>
      <c r="M183" s="23"/>
      <c r="N183" s="21"/>
      <c r="O183" s="24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5" customHeight="1">
      <c r="A184" s="19"/>
      <c r="B184" s="20"/>
      <c r="C184" s="21"/>
      <c r="D184" s="21"/>
      <c r="E184" s="21"/>
      <c r="F184" s="21"/>
      <c r="G184" s="21"/>
      <c r="H184" s="15"/>
      <c r="I184" s="21"/>
      <c r="J184" s="22"/>
      <c r="K184" s="22"/>
      <c r="L184" s="21"/>
      <c r="M184" s="23"/>
      <c r="N184" s="21"/>
      <c r="O184" s="24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5" customHeight="1">
      <c r="A185" s="19"/>
      <c r="B185" s="20"/>
      <c r="C185" s="21"/>
      <c r="D185" s="21"/>
      <c r="E185" s="21"/>
      <c r="F185" s="21"/>
      <c r="G185" s="21"/>
      <c r="H185" s="15"/>
      <c r="I185" s="21"/>
      <c r="J185" s="22"/>
      <c r="K185" s="22"/>
      <c r="L185" s="21"/>
      <c r="M185" s="23"/>
      <c r="N185" s="21"/>
      <c r="O185" s="24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5" customHeight="1">
      <c r="A186" s="19"/>
      <c r="B186" s="20"/>
      <c r="C186" s="21"/>
      <c r="D186" s="21"/>
      <c r="E186" s="21"/>
      <c r="F186" s="21"/>
      <c r="G186" s="21"/>
      <c r="H186" s="15"/>
      <c r="I186" s="21"/>
      <c r="J186" s="22"/>
      <c r="K186" s="22"/>
      <c r="L186" s="21"/>
      <c r="M186" s="23"/>
      <c r="N186" s="21"/>
      <c r="O186" s="24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5" customHeight="1">
      <c r="A187" s="19"/>
      <c r="B187" s="20"/>
      <c r="C187" s="21"/>
      <c r="D187" s="21"/>
      <c r="E187" s="21"/>
      <c r="F187" s="21"/>
      <c r="G187" s="21"/>
      <c r="H187" s="15"/>
      <c r="I187" s="21"/>
      <c r="J187" s="22"/>
      <c r="K187" s="22"/>
      <c r="L187" s="21"/>
      <c r="M187" s="23"/>
      <c r="N187" s="21"/>
      <c r="O187" s="24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5" customHeight="1">
      <c r="A188" s="19"/>
      <c r="B188" s="20"/>
      <c r="C188" s="21"/>
      <c r="D188" s="21"/>
      <c r="E188" s="21"/>
      <c r="F188" s="21"/>
      <c r="G188" s="21"/>
      <c r="H188" s="15"/>
      <c r="I188" s="21"/>
      <c r="J188" s="22"/>
      <c r="K188" s="22"/>
      <c r="L188" s="21"/>
      <c r="M188" s="23"/>
      <c r="N188" s="21"/>
      <c r="O188" s="24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5" customHeight="1">
      <c r="A189" s="25"/>
      <c r="B189" s="26"/>
      <c r="C189" s="27"/>
      <c r="D189" s="27"/>
      <c r="E189" s="27"/>
      <c r="F189" s="27"/>
      <c r="G189" s="27"/>
      <c r="H189" s="15"/>
      <c r="I189" s="27"/>
      <c r="J189" s="28"/>
      <c r="K189" s="28"/>
      <c r="L189" s="27"/>
      <c r="M189" s="29"/>
      <c r="N189" s="27"/>
      <c r="O189" s="30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5" customHeight="1">
      <c r="A190" s="25"/>
      <c r="B190" s="26"/>
      <c r="C190" s="27"/>
      <c r="D190" s="27"/>
      <c r="E190" s="27"/>
      <c r="F190" s="27"/>
      <c r="G190" s="27"/>
      <c r="H190" s="15"/>
      <c r="I190" s="27"/>
      <c r="J190" s="28"/>
      <c r="K190" s="28"/>
      <c r="L190" s="27"/>
      <c r="M190" s="29"/>
      <c r="N190" s="27"/>
      <c r="O190" s="30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5" customHeight="1">
      <c r="A191" s="25"/>
      <c r="B191" s="26"/>
      <c r="C191" s="27"/>
      <c r="D191" s="27"/>
      <c r="E191" s="27"/>
      <c r="F191" s="27"/>
      <c r="G191" s="27"/>
      <c r="H191" s="15"/>
      <c r="I191" s="27"/>
      <c r="J191" s="28"/>
      <c r="K191" s="28"/>
      <c r="L191" s="27"/>
      <c r="M191" s="29"/>
      <c r="N191" s="27"/>
      <c r="O191" s="30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5" customHeight="1">
      <c r="A192" s="25"/>
      <c r="B192" s="26"/>
      <c r="C192" s="27"/>
      <c r="D192" s="27"/>
      <c r="E192" s="27"/>
      <c r="F192" s="27"/>
      <c r="G192" s="27"/>
      <c r="H192" s="15"/>
      <c r="I192" s="27"/>
      <c r="J192" s="28"/>
      <c r="K192" s="28"/>
      <c r="L192" s="27"/>
      <c r="M192" s="29"/>
      <c r="N192" s="27"/>
      <c r="O192" s="30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5" customHeight="1">
      <c r="A193" s="25"/>
      <c r="B193" s="26"/>
      <c r="C193" s="27"/>
      <c r="D193" s="27"/>
      <c r="E193" s="27"/>
      <c r="F193" s="27"/>
      <c r="G193" s="27"/>
      <c r="H193" s="15"/>
      <c r="I193" s="27"/>
      <c r="J193" s="28"/>
      <c r="K193" s="28"/>
      <c r="L193" s="27"/>
      <c r="M193" s="29"/>
      <c r="N193" s="27"/>
      <c r="O193" s="30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5" customHeight="1">
      <c r="A194" s="25"/>
      <c r="B194" s="26"/>
      <c r="C194" s="27"/>
      <c r="D194" s="27"/>
      <c r="E194" s="27"/>
      <c r="F194" s="27"/>
      <c r="G194" s="27"/>
      <c r="H194" s="15"/>
      <c r="I194" s="27"/>
      <c r="J194" s="28"/>
      <c r="K194" s="28"/>
      <c r="L194" s="27"/>
      <c r="M194" s="29"/>
      <c r="N194" s="27"/>
      <c r="O194" s="30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5" customHeight="1">
      <c r="A195" s="25"/>
      <c r="B195" s="26"/>
      <c r="C195" s="27"/>
      <c r="D195" s="27"/>
      <c r="E195" s="27"/>
      <c r="F195" s="27"/>
      <c r="G195" s="27"/>
      <c r="H195" s="15"/>
      <c r="I195" s="27"/>
      <c r="J195" s="28"/>
      <c r="K195" s="28"/>
      <c r="L195" s="27"/>
      <c r="M195" s="29"/>
      <c r="N195" s="27"/>
      <c r="O195" s="30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5" customHeight="1">
      <c r="A196" s="25"/>
      <c r="B196" s="26"/>
      <c r="C196" s="27"/>
      <c r="D196" s="27"/>
      <c r="E196" s="27"/>
      <c r="F196" s="27"/>
      <c r="G196" s="27"/>
      <c r="H196" s="15"/>
      <c r="I196" s="27"/>
      <c r="J196" s="28"/>
      <c r="K196" s="28"/>
      <c r="L196" s="27"/>
      <c r="M196" s="29"/>
      <c r="N196" s="27"/>
      <c r="O196" s="30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5" customHeight="1">
      <c r="A197" s="25"/>
      <c r="B197" s="26"/>
      <c r="C197" s="27"/>
      <c r="D197" s="27"/>
      <c r="E197" s="27"/>
      <c r="F197" s="27"/>
      <c r="G197" s="27"/>
      <c r="H197" s="15"/>
      <c r="I197" s="27"/>
      <c r="J197" s="28"/>
      <c r="K197" s="28"/>
      <c r="L197" s="27"/>
      <c r="M197" s="29"/>
      <c r="N197" s="27"/>
      <c r="O197" s="30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5" customHeight="1">
      <c r="A198" s="25"/>
      <c r="B198" s="26"/>
      <c r="C198" s="27"/>
      <c r="D198" s="27"/>
      <c r="E198" s="27"/>
      <c r="F198" s="27"/>
      <c r="G198" s="27"/>
      <c r="H198" s="15"/>
      <c r="I198" s="27"/>
      <c r="J198" s="28"/>
      <c r="K198" s="28"/>
      <c r="L198" s="27"/>
      <c r="M198" s="29"/>
      <c r="N198" s="27"/>
      <c r="O198" s="30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5" customHeight="1">
      <c r="A199" s="25"/>
      <c r="B199" s="26"/>
      <c r="C199" s="27"/>
      <c r="D199" s="27"/>
      <c r="E199" s="27"/>
      <c r="F199" s="27"/>
      <c r="G199" s="27"/>
      <c r="H199" s="15"/>
      <c r="I199" s="27"/>
      <c r="J199" s="28"/>
      <c r="K199" s="28"/>
      <c r="L199" s="27"/>
      <c r="M199" s="29"/>
      <c r="N199" s="27"/>
      <c r="O199" s="30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5" customHeight="1">
      <c r="A200" s="25"/>
      <c r="B200" s="26"/>
      <c r="C200" s="27"/>
      <c r="D200" s="27"/>
      <c r="E200" s="27"/>
      <c r="F200" s="27"/>
      <c r="G200" s="27"/>
      <c r="H200" s="15"/>
      <c r="I200" s="27"/>
      <c r="J200" s="28"/>
      <c r="K200" s="28"/>
      <c r="L200" s="27"/>
      <c r="M200" s="29"/>
      <c r="N200" s="27"/>
      <c r="O200" s="30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5" customHeight="1">
      <c r="A201" s="25"/>
      <c r="B201" s="26"/>
      <c r="C201" s="27"/>
      <c r="D201" s="27"/>
      <c r="E201" s="27"/>
      <c r="F201" s="27"/>
      <c r="G201" s="27"/>
      <c r="H201" s="15"/>
      <c r="I201" s="27"/>
      <c r="J201" s="28"/>
      <c r="K201" s="28"/>
      <c r="L201" s="27"/>
      <c r="M201" s="29"/>
      <c r="N201" s="27"/>
      <c r="O201" s="30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5" customHeight="1">
      <c r="A202" s="25"/>
      <c r="B202" s="26"/>
      <c r="C202" s="27"/>
      <c r="D202" s="27"/>
      <c r="E202" s="27"/>
      <c r="F202" s="27"/>
      <c r="G202" s="27"/>
      <c r="H202" s="15"/>
      <c r="I202" s="27"/>
      <c r="J202" s="28"/>
      <c r="K202" s="28"/>
      <c r="L202" s="27"/>
      <c r="M202" s="29"/>
      <c r="N202" s="27"/>
      <c r="O202" s="30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5" customHeight="1">
      <c r="A203" s="25"/>
      <c r="B203" s="26"/>
      <c r="C203" s="27"/>
      <c r="D203" s="27"/>
      <c r="E203" s="27"/>
      <c r="F203" s="27"/>
      <c r="G203" s="27"/>
      <c r="H203" s="15"/>
      <c r="I203" s="27"/>
      <c r="J203" s="28"/>
      <c r="K203" s="28"/>
      <c r="L203" s="27"/>
      <c r="M203" s="29"/>
      <c r="N203" s="27"/>
      <c r="O203" s="30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5" customHeight="1">
      <c r="A204" s="25"/>
      <c r="B204" s="26"/>
      <c r="C204" s="27"/>
      <c r="D204" s="27"/>
      <c r="E204" s="27"/>
      <c r="F204" s="27"/>
      <c r="G204" s="27"/>
      <c r="H204" s="15"/>
      <c r="I204" s="27"/>
      <c r="J204" s="28"/>
      <c r="K204" s="28"/>
      <c r="L204" s="27"/>
      <c r="M204" s="29"/>
      <c r="N204" s="27"/>
      <c r="O204" s="30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5" customHeight="1">
      <c r="A205" s="25"/>
      <c r="B205" s="26"/>
      <c r="C205" s="27"/>
      <c r="D205" s="27"/>
      <c r="E205" s="27"/>
      <c r="F205" s="27"/>
      <c r="G205" s="27"/>
      <c r="H205" s="15"/>
      <c r="I205" s="27"/>
      <c r="J205" s="28"/>
      <c r="K205" s="28"/>
      <c r="L205" s="27"/>
      <c r="M205" s="29"/>
      <c r="N205" s="27"/>
      <c r="O205" s="30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5" customHeight="1">
      <c r="A206" s="25"/>
      <c r="B206" s="26"/>
      <c r="C206" s="27"/>
      <c r="D206" s="27"/>
      <c r="E206" s="27"/>
      <c r="F206" s="27"/>
      <c r="G206" s="27"/>
      <c r="H206" s="15"/>
      <c r="I206" s="27"/>
      <c r="J206" s="28"/>
      <c r="K206" s="28"/>
      <c r="L206" s="27"/>
      <c r="M206" s="29"/>
      <c r="N206" s="27"/>
      <c r="O206" s="30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5" customHeight="1">
      <c r="A207" s="25"/>
      <c r="B207" s="26"/>
      <c r="C207" s="27"/>
      <c r="D207" s="27"/>
      <c r="E207" s="27"/>
      <c r="F207" s="27"/>
      <c r="G207" s="27"/>
      <c r="H207" s="15"/>
      <c r="I207" s="27"/>
      <c r="J207" s="28"/>
      <c r="K207" s="28"/>
      <c r="L207" s="27"/>
      <c r="M207" s="29"/>
      <c r="N207" s="27"/>
      <c r="O207" s="30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5" customHeight="1">
      <c r="A208" s="25"/>
      <c r="B208" s="26"/>
      <c r="C208" s="27"/>
      <c r="D208" s="27"/>
      <c r="E208" s="27"/>
      <c r="F208" s="27"/>
      <c r="G208" s="27"/>
      <c r="H208" s="15"/>
      <c r="I208" s="27"/>
      <c r="J208" s="28"/>
      <c r="K208" s="28"/>
      <c r="L208" s="27"/>
      <c r="M208" s="29"/>
      <c r="N208" s="27"/>
      <c r="O208" s="30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5" customHeight="1">
      <c r="A209" s="25"/>
      <c r="B209" s="26"/>
      <c r="C209" s="27"/>
      <c r="D209" s="27"/>
      <c r="E209" s="27"/>
      <c r="F209" s="27"/>
      <c r="G209" s="27"/>
      <c r="H209" s="15"/>
      <c r="I209" s="27"/>
      <c r="J209" s="28"/>
      <c r="K209" s="28"/>
      <c r="L209" s="27"/>
      <c r="M209" s="29"/>
      <c r="N209" s="27"/>
      <c r="O209" s="30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5" customHeight="1">
      <c r="A210" s="25"/>
      <c r="B210" s="26"/>
      <c r="C210" s="27"/>
      <c r="D210" s="27"/>
      <c r="E210" s="27"/>
      <c r="F210" s="27"/>
      <c r="G210" s="27"/>
      <c r="H210" s="15"/>
      <c r="I210" s="27"/>
      <c r="J210" s="28"/>
      <c r="K210" s="28"/>
      <c r="L210" s="27"/>
      <c r="M210" s="29"/>
      <c r="N210" s="27"/>
      <c r="O210" s="30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5" customHeight="1">
      <c r="A211" s="25"/>
      <c r="B211" s="26"/>
      <c r="C211" s="27"/>
      <c r="D211" s="27"/>
      <c r="E211" s="27"/>
      <c r="F211" s="27"/>
      <c r="G211" s="27"/>
      <c r="H211" s="15"/>
      <c r="I211" s="27"/>
      <c r="J211" s="28"/>
      <c r="K211" s="28"/>
      <c r="L211" s="27"/>
      <c r="M211" s="29"/>
      <c r="N211" s="27"/>
      <c r="O211" s="30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5" customHeight="1">
      <c r="A212" s="25"/>
      <c r="B212" s="26"/>
      <c r="C212" s="27"/>
      <c r="D212" s="27"/>
      <c r="E212" s="27"/>
      <c r="F212" s="27"/>
      <c r="G212" s="27"/>
      <c r="H212" s="15"/>
      <c r="I212" s="27"/>
      <c r="J212" s="28"/>
      <c r="K212" s="28"/>
      <c r="L212" s="27"/>
      <c r="M212" s="29"/>
      <c r="N212" s="27"/>
      <c r="O212" s="30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5" customHeight="1">
      <c r="A213" s="25"/>
      <c r="B213" s="26"/>
      <c r="C213" s="27"/>
      <c r="D213" s="27"/>
      <c r="E213" s="27"/>
      <c r="F213" s="27"/>
      <c r="G213" s="27"/>
      <c r="H213" s="15"/>
      <c r="I213" s="27"/>
      <c r="J213" s="28"/>
      <c r="K213" s="28"/>
      <c r="L213" s="27"/>
      <c r="M213" s="29"/>
      <c r="N213" s="27"/>
      <c r="O213" s="30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5" customHeight="1">
      <c r="A214" s="25"/>
      <c r="B214" s="26"/>
      <c r="C214" s="27"/>
      <c r="D214" s="27"/>
      <c r="E214" s="27"/>
      <c r="F214" s="27"/>
      <c r="G214" s="27"/>
      <c r="H214" s="15"/>
      <c r="I214" s="27"/>
      <c r="J214" s="28"/>
      <c r="K214" s="28"/>
      <c r="L214" s="27"/>
      <c r="M214" s="29"/>
      <c r="N214" s="27"/>
      <c r="O214" s="30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5" customHeight="1">
      <c r="A215" s="25"/>
      <c r="B215" s="26"/>
      <c r="C215" s="27"/>
      <c r="D215" s="27"/>
      <c r="E215" s="27"/>
      <c r="F215" s="27"/>
      <c r="G215" s="27"/>
      <c r="H215" s="15"/>
      <c r="I215" s="27"/>
      <c r="J215" s="28"/>
      <c r="K215" s="28"/>
      <c r="L215" s="27"/>
      <c r="M215" s="29"/>
      <c r="N215" s="27"/>
      <c r="O215" s="30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5" customHeight="1">
      <c r="A216" s="25"/>
      <c r="B216" s="26"/>
      <c r="C216" s="27"/>
      <c r="D216" s="27"/>
      <c r="E216" s="27"/>
      <c r="F216" s="27"/>
      <c r="G216" s="27"/>
      <c r="H216" s="15"/>
      <c r="I216" s="27"/>
      <c r="J216" s="28"/>
      <c r="K216" s="28"/>
      <c r="L216" s="27"/>
      <c r="M216" s="29"/>
      <c r="N216" s="27"/>
      <c r="O216" s="30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5" customHeight="1">
      <c r="A217" s="25"/>
      <c r="B217" s="26"/>
      <c r="C217" s="27"/>
      <c r="D217" s="27"/>
      <c r="E217" s="27"/>
      <c r="F217" s="27"/>
      <c r="G217" s="27"/>
      <c r="H217" s="15"/>
      <c r="I217" s="27"/>
      <c r="J217" s="28"/>
      <c r="K217" s="28"/>
      <c r="L217" s="27"/>
      <c r="M217" s="29"/>
      <c r="N217" s="27"/>
      <c r="O217" s="30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5" customHeight="1">
      <c r="A218" s="25"/>
      <c r="B218" s="26"/>
      <c r="C218" s="27"/>
      <c r="D218" s="27"/>
      <c r="E218" s="27"/>
      <c r="F218" s="27"/>
      <c r="G218" s="27"/>
      <c r="H218" s="15"/>
      <c r="I218" s="27"/>
      <c r="J218" s="28"/>
      <c r="K218" s="28"/>
      <c r="L218" s="27"/>
      <c r="M218" s="29"/>
      <c r="N218" s="27"/>
      <c r="O218" s="30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5" customHeight="1">
      <c r="A219" s="25"/>
      <c r="B219" s="26"/>
      <c r="C219" s="27"/>
      <c r="D219" s="27"/>
      <c r="E219" s="27"/>
      <c r="F219" s="27"/>
      <c r="G219" s="27"/>
      <c r="H219" s="15"/>
      <c r="I219" s="27"/>
      <c r="J219" s="28"/>
      <c r="K219" s="28"/>
      <c r="L219" s="27"/>
      <c r="M219" s="29"/>
      <c r="N219" s="27"/>
      <c r="O219" s="30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5.75" customHeight="1">
      <c r="A220" s="31"/>
      <c r="B220" s="31"/>
      <c r="C220" s="12"/>
      <c r="D220" s="12"/>
      <c r="E220" s="12"/>
      <c r="F220" s="12"/>
      <c r="G220" s="12"/>
      <c r="H220" s="15"/>
      <c r="I220" s="12"/>
      <c r="J220" s="12"/>
      <c r="K220" s="12"/>
      <c r="L220" s="12"/>
      <c r="M220" s="32"/>
      <c r="N220" s="12"/>
      <c r="O220" s="33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5.75" customHeight="1">
      <c r="A221" s="31"/>
      <c r="B221" s="31"/>
      <c r="C221" s="12"/>
      <c r="D221" s="12"/>
      <c r="E221" s="12"/>
      <c r="F221" s="12"/>
      <c r="G221" s="12"/>
      <c r="H221" s="15"/>
      <c r="I221" s="12"/>
      <c r="J221" s="12"/>
      <c r="K221" s="12"/>
      <c r="L221" s="12"/>
      <c r="M221" s="32"/>
      <c r="N221" s="12"/>
      <c r="O221" s="33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5.75" customHeight="1">
      <c r="A222" s="31"/>
      <c r="B222" s="31"/>
      <c r="C222" s="12"/>
      <c r="D222" s="12"/>
      <c r="E222" s="12"/>
      <c r="F222" s="12"/>
      <c r="G222" s="12"/>
      <c r="H222" s="15"/>
      <c r="I222" s="12"/>
      <c r="J222" s="12"/>
      <c r="K222" s="12"/>
      <c r="L222" s="12"/>
      <c r="M222" s="32"/>
      <c r="N222" s="12"/>
      <c r="O222" s="33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5.75" customHeight="1">
      <c r="A223" s="31"/>
      <c r="B223" s="31"/>
      <c r="C223" s="12"/>
      <c r="D223" s="12"/>
      <c r="E223" s="12"/>
      <c r="F223" s="12"/>
      <c r="G223" s="12"/>
      <c r="H223" s="15"/>
      <c r="I223" s="12"/>
      <c r="J223" s="12"/>
      <c r="K223" s="12"/>
      <c r="L223" s="12"/>
      <c r="M223" s="32"/>
      <c r="N223" s="12"/>
      <c r="O223" s="33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5.75" customHeight="1">
      <c r="A224" s="31"/>
      <c r="B224" s="31"/>
      <c r="C224" s="12"/>
      <c r="D224" s="12"/>
      <c r="E224" s="12"/>
      <c r="F224" s="12"/>
      <c r="G224" s="12"/>
      <c r="H224" s="15"/>
      <c r="I224" s="12"/>
      <c r="J224" s="12"/>
      <c r="K224" s="12"/>
      <c r="L224" s="12"/>
      <c r="M224" s="32"/>
      <c r="N224" s="12"/>
      <c r="O224" s="33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5.75" customHeight="1">
      <c r="A225" s="31"/>
      <c r="B225" s="31"/>
      <c r="C225" s="12"/>
      <c r="D225" s="12"/>
      <c r="E225" s="12"/>
      <c r="F225" s="12"/>
      <c r="G225" s="12"/>
      <c r="H225" s="15"/>
      <c r="I225" s="12"/>
      <c r="J225" s="12"/>
      <c r="K225" s="12"/>
      <c r="L225" s="12"/>
      <c r="M225" s="32"/>
      <c r="N225" s="12"/>
      <c r="O225" s="33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5.75" customHeight="1">
      <c r="A226" s="31"/>
      <c r="B226" s="31"/>
      <c r="C226" s="12"/>
      <c r="D226" s="12"/>
      <c r="E226" s="12"/>
      <c r="F226" s="12"/>
      <c r="G226" s="12"/>
      <c r="H226" s="15"/>
      <c r="I226" s="12"/>
      <c r="J226" s="12"/>
      <c r="K226" s="12"/>
      <c r="L226" s="12"/>
      <c r="M226" s="32"/>
      <c r="N226" s="12"/>
      <c r="O226" s="33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5.75" customHeight="1">
      <c r="A227" s="31"/>
      <c r="B227" s="31"/>
      <c r="C227" s="12"/>
      <c r="D227" s="12"/>
      <c r="E227" s="12"/>
      <c r="F227" s="12"/>
      <c r="G227" s="12"/>
      <c r="H227" s="15"/>
      <c r="I227" s="12"/>
      <c r="J227" s="12"/>
      <c r="K227" s="12"/>
      <c r="L227" s="12"/>
      <c r="M227" s="32"/>
      <c r="N227" s="12"/>
      <c r="O227" s="33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5.75" customHeight="1">
      <c r="A228" s="31"/>
      <c r="B228" s="31"/>
      <c r="C228" s="12"/>
      <c r="D228" s="12"/>
      <c r="E228" s="12"/>
      <c r="F228" s="12"/>
      <c r="G228" s="12"/>
      <c r="H228" s="15"/>
      <c r="I228" s="12"/>
      <c r="J228" s="12"/>
      <c r="K228" s="12"/>
      <c r="L228" s="12"/>
      <c r="M228" s="32"/>
      <c r="N228" s="12"/>
      <c r="O228" s="33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5.75" customHeight="1">
      <c r="A229" s="31"/>
      <c r="B229" s="31"/>
      <c r="C229" s="12"/>
      <c r="D229" s="12"/>
      <c r="E229" s="12"/>
      <c r="F229" s="12"/>
      <c r="G229" s="12"/>
      <c r="H229" s="15"/>
      <c r="I229" s="12"/>
      <c r="J229" s="12"/>
      <c r="K229" s="12"/>
      <c r="L229" s="12"/>
      <c r="M229" s="32"/>
      <c r="N229" s="12"/>
      <c r="O229" s="33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5.75" customHeight="1">
      <c r="A230" s="31"/>
      <c r="B230" s="31"/>
      <c r="C230" s="12"/>
      <c r="D230" s="12"/>
      <c r="E230" s="12"/>
      <c r="F230" s="12"/>
      <c r="G230" s="12"/>
      <c r="H230" s="15"/>
      <c r="I230" s="12"/>
      <c r="J230" s="12"/>
      <c r="K230" s="12"/>
      <c r="L230" s="12"/>
      <c r="M230" s="32"/>
      <c r="N230" s="12"/>
      <c r="O230" s="33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5.75" customHeight="1">
      <c r="A231" s="31"/>
      <c r="B231" s="31"/>
      <c r="C231" s="12"/>
      <c r="D231" s="12"/>
      <c r="E231" s="12"/>
      <c r="F231" s="12"/>
      <c r="G231" s="12"/>
      <c r="H231" s="15"/>
      <c r="I231" s="12"/>
      <c r="J231" s="12"/>
      <c r="K231" s="12"/>
      <c r="L231" s="12"/>
      <c r="M231" s="32"/>
      <c r="N231" s="12"/>
      <c r="O231" s="33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5.75" customHeight="1">
      <c r="A232" s="31"/>
      <c r="B232" s="31"/>
      <c r="C232" s="12"/>
      <c r="D232" s="12"/>
      <c r="E232" s="12"/>
      <c r="F232" s="12"/>
      <c r="G232" s="12"/>
      <c r="H232" s="15"/>
      <c r="I232" s="12"/>
      <c r="J232" s="12"/>
      <c r="K232" s="12"/>
      <c r="L232" s="12"/>
      <c r="M232" s="32"/>
      <c r="N232" s="12"/>
      <c r="O232" s="33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5.75" customHeight="1">
      <c r="A233" s="31"/>
      <c r="B233" s="31"/>
      <c r="C233" s="12"/>
      <c r="D233" s="12"/>
      <c r="E233" s="12"/>
      <c r="F233" s="12"/>
      <c r="G233" s="12"/>
      <c r="H233" s="15"/>
      <c r="I233" s="12"/>
      <c r="J233" s="12"/>
      <c r="K233" s="12"/>
      <c r="L233" s="12"/>
      <c r="M233" s="32"/>
      <c r="N233" s="12"/>
      <c r="O233" s="33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5.75" customHeight="1">
      <c r="A234" s="31"/>
      <c r="B234" s="31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32"/>
      <c r="N234" s="12"/>
      <c r="O234" s="33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5.75" customHeight="1">
      <c r="A235" s="31"/>
      <c r="B235" s="31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32"/>
      <c r="N235" s="12"/>
      <c r="O235" s="33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5.75" customHeight="1">
      <c r="A236" s="31"/>
      <c r="B236" s="31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32"/>
      <c r="N236" s="12"/>
      <c r="O236" s="33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5.75" customHeight="1">
      <c r="A237" s="31"/>
      <c r="B237" s="31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32"/>
      <c r="N237" s="12"/>
      <c r="O237" s="33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5.75" customHeight="1">
      <c r="A238" s="31"/>
      <c r="B238" s="31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32"/>
      <c r="N238" s="12"/>
      <c r="O238" s="33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5.75" customHeight="1">
      <c r="A239" s="31"/>
      <c r="B239" s="31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32"/>
      <c r="N239" s="12"/>
      <c r="O239" s="33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5.75" customHeight="1">
      <c r="A240" s="31"/>
      <c r="B240" s="31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32"/>
      <c r="N240" s="12"/>
      <c r="O240" s="33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5.75" customHeight="1">
      <c r="A241" s="31"/>
      <c r="B241" s="31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32"/>
      <c r="N241" s="12"/>
      <c r="O241" s="33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5.75" customHeight="1">
      <c r="A242" s="31"/>
      <c r="B242" s="31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32"/>
      <c r="N242" s="12"/>
      <c r="O242" s="33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5.75" customHeight="1">
      <c r="A243" s="31"/>
      <c r="B243" s="31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32"/>
      <c r="N243" s="12"/>
      <c r="O243" s="33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5.75" customHeight="1">
      <c r="A244" s="31"/>
      <c r="B244" s="31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32"/>
      <c r="N244" s="12"/>
      <c r="O244" s="33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5.75" customHeight="1">
      <c r="A245" s="31"/>
      <c r="B245" s="31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32"/>
      <c r="N245" s="12"/>
      <c r="O245" s="33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5.75" customHeight="1">
      <c r="A246" s="31"/>
      <c r="B246" s="31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32"/>
      <c r="N246" s="12"/>
      <c r="O246" s="33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5.75" customHeight="1">
      <c r="A247" s="31"/>
      <c r="B247" s="31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32"/>
      <c r="N247" s="12"/>
      <c r="O247" s="33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5.75" customHeight="1">
      <c r="A248" s="31"/>
      <c r="B248" s="31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32"/>
      <c r="N248" s="12"/>
      <c r="O248" s="33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5.75" customHeight="1">
      <c r="A249" s="31"/>
      <c r="B249" s="31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32"/>
      <c r="N249" s="12"/>
      <c r="O249" s="33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5.75" customHeight="1">
      <c r="A250" s="31"/>
      <c r="B250" s="31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32"/>
      <c r="N250" s="12"/>
      <c r="O250" s="33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5.75" customHeight="1">
      <c r="A251" s="31"/>
      <c r="B251" s="31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32"/>
      <c r="N251" s="12"/>
      <c r="O251" s="33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5.75" customHeight="1">
      <c r="A252" s="31"/>
      <c r="B252" s="31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32"/>
      <c r="N252" s="12"/>
      <c r="O252" s="33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5.75" customHeight="1">
      <c r="A253" s="31"/>
      <c r="B253" s="31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32"/>
      <c r="N253" s="12"/>
      <c r="O253" s="33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5.75" customHeight="1">
      <c r="A254" s="31"/>
      <c r="B254" s="31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32"/>
      <c r="N254" s="12"/>
      <c r="O254" s="33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5.75" customHeight="1">
      <c r="A255" s="31"/>
      <c r="B255" s="31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32"/>
      <c r="N255" s="12"/>
      <c r="O255" s="33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5.75" customHeight="1">
      <c r="A256" s="31"/>
      <c r="B256" s="31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32"/>
      <c r="N256" s="12"/>
      <c r="O256" s="33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5.75" customHeight="1">
      <c r="A257" s="31"/>
      <c r="B257" s="31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32"/>
      <c r="N257" s="12"/>
      <c r="O257" s="33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5.75" customHeight="1">
      <c r="A258" s="31"/>
      <c r="B258" s="31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32"/>
      <c r="N258" s="12"/>
      <c r="O258" s="33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5.75" customHeight="1">
      <c r="A259" s="31"/>
      <c r="B259" s="31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32"/>
      <c r="N259" s="12"/>
      <c r="O259" s="33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5.75" customHeight="1">
      <c r="A260" s="31"/>
      <c r="B260" s="31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32"/>
      <c r="N260" s="12"/>
      <c r="O260" s="33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5.75" customHeight="1">
      <c r="A261" s="31"/>
      <c r="B261" s="31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32"/>
      <c r="N261" s="12"/>
      <c r="O261" s="33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5.75" customHeight="1">
      <c r="A262" s="31"/>
      <c r="B262" s="31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32"/>
      <c r="N262" s="12"/>
      <c r="O262" s="33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5.75" customHeight="1">
      <c r="A263" s="31"/>
      <c r="B263" s="31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32"/>
      <c r="N263" s="12"/>
      <c r="O263" s="33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5.75" customHeight="1">
      <c r="A264" s="31"/>
      <c r="B264" s="31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32"/>
      <c r="N264" s="12"/>
      <c r="O264" s="33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5.75" customHeight="1">
      <c r="A265" s="31"/>
      <c r="B265" s="31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32"/>
      <c r="N265" s="12"/>
      <c r="O265" s="33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5.75" customHeight="1">
      <c r="A266" s="31"/>
      <c r="B266" s="31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32"/>
      <c r="N266" s="12"/>
      <c r="O266" s="33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5.75" customHeight="1">
      <c r="A267" s="31"/>
      <c r="B267" s="31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32"/>
      <c r="N267" s="12"/>
      <c r="O267" s="33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5.75" customHeight="1">
      <c r="A268" s="31"/>
      <c r="B268" s="31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32"/>
      <c r="N268" s="12"/>
      <c r="O268" s="33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5.75" customHeight="1">
      <c r="A269" s="31"/>
      <c r="B269" s="31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32"/>
      <c r="N269" s="12"/>
      <c r="O269" s="33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5.75" customHeight="1">
      <c r="A270" s="31"/>
      <c r="B270" s="31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32"/>
      <c r="N270" s="12"/>
      <c r="O270" s="33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5.75" customHeight="1">
      <c r="A271" s="31"/>
      <c r="B271" s="31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32"/>
      <c r="N271" s="12"/>
      <c r="O271" s="33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5.75" customHeight="1">
      <c r="A272" s="31"/>
      <c r="B272" s="31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32"/>
      <c r="N272" s="12"/>
      <c r="O272" s="33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5.75" customHeight="1">
      <c r="A273" s="31"/>
      <c r="B273" s="31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32"/>
      <c r="N273" s="12"/>
      <c r="O273" s="33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5.75" customHeight="1">
      <c r="A274" s="31"/>
      <c r="B274" s="31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32"/>
      <c r="N274" s="12"/>
      <c r="O274" s="33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5.75" customHeight="1">
      <c r="A275" s="31"/>
      <c r="B275" s="31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32"/>
      <c r="N275" s="12"/>
      <c r="O275" s="33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5.75" customHeight="1">
      <c r="A276" s="31"/>
      <c r="B276" s="31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32"/>
      <c r="N276" s="12"/>
      <c r="O276" s="33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5.75" customHeight="1">
      <c r="A277" s="31"/>
      <c r="B277" s="31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32"/>
      <c r="N277" s="12"/>
      <c r="O277" s="33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5.75" customHeight="1">
      <c r="A278" s="31"/>
      <c r="B278" s="31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32"/>
      <c r="N278" s="12"/>
      <c r="O278" s="33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5.75" customHeight="1">
      <c r="A279" s="31"/>
      <c r="B279" s="31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32"/>
      <c r="N279" s="12"/>
      <c r="O279" s="33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5.75" customHeight="1">
      <c r="A280" s="31"/>
      <c r="B280" s="31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32"/>
      <c r="N280" s="12"/>
      <c r="O280" s="33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5.75" customHeight="1">
      <c r="A281" s="31"/>
      <c r="B281" s="31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32"/>
      <c r="N281" s="12"/>
      <c r="O281" s="33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5.75" customHeight="1">
      <c r="A282" s="31"/>
      <c r="B282" s="31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32"/>
      <c r="N282" s="12"/>
      <c r="O282" s="33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5.75" customHeight="1">
      <c r="A283" s="31"/>
      <c r="B283" s="31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32"/>
      <c r="N283" s="12"/>
      <c r="O283" s="33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5.75" customHeight="1">
      <c r="A284" s="31"/>
      <c r="B284" s="31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32"/>
      <c r="N284" s="12"/>
      <c r="O284" s="33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5.75" customHeight="1">
      <c r="A285" s="31"/>
      <c r="B285" s="31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32"/>
      <c r="N285" s="12"/>
      <c r="O285" s="33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5.75" customHeight="1">
      <c r="A286" s="31"/>
      <c r="B286" s="31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32"/>
      <c r="N286" s="12"/>
      <c r="O286" s="33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5.75" customHeight="1">
      <c r="A287" s="31"/>
      <c r="B287" s="31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32"/>
      <c r="N287" s="12"/>
      <c r="O287" s="33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5.75" customHeight="1">
      <c r="A288" s="31"/>
      <c r="B288" s="31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32"/>
      <c r="N288" s="12"/>
      <c r="O288" s="33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5.75" customHeight="1">
      <c r="A289" s="31"/>
      <c r="B289" s="31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32"/>
      <c r="N289" s="12"/>
      <c r="O289" s="33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5.75" customHeight="1">
      <c r="A290" s="31"/>
      <c r="B290" s="31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32"/>
      <c r="N290" s="12"/>
      <c r="O290" s="33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5.75" customHeight="1">
      <c r="A291" s="31"/>
      <c r="B291" s="31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32"/>
      <c r="N291" s="12"/>
      <c r="O291" s="33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5.75" customHeight="1">
      <c r="A292" s="31"/>
      <c r="B292" s="31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32"/>
      <c r="N292" s="12"/>
      <c r="O292" s="33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5.75" customHeight="1">
      <c r="A293" s="31"/>
      <c r="B293" s="31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32"/>
      <c r="N293" s="12"/>
      <c r="O293" s="33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5.75" customHeight="1">
      <c r="A294" s="31"/>
      <c r="B294" s="31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32"/>
      <c r="N294" s="12"/>
      <c r="O294" s="33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5.75" customHeight="1">
      <c r="A295" s="31"/>
      <c r="B295" s="31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32"/>
      <c r="N295" s="12"/>
      <c r="O295" s="33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5.75" customHeight="1">
      <c r="A296" s="31"/>
      <c r="B296" s="31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32"/>
      <c r="N296" s="12"/>
      <c r="O296" s="33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5.75" customHeight="1">
      <c r="A297" s="31"/>
      <c r="B297" s="31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32"/>
      <c r="N297" s="12"/>
      <c r="O297" s="33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5.75" customHeight="1">
      <c r="A298" s="31"/>
      <c r="B298" s="31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32"/>
      <c r="N298" s="12"/>
      <c r="O298" s="33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5.75" customHeight="1">
      <c r="A299" s="31"/>
      <c r="B299" s="31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32"/>
      <c r="N299" s="12"/>
      <c r="O299" s="33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5.75" customHeight="1">
      <c r="A300" s="31"/>
      <c r="B300" s="31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32"/>
      <c r="N300" s="12"/>
      <c r="O300" s="33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5.75" customHeight="1">
      <c r="A301" s="31"/>
      <c r="B301" s="31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32"/>
      <c r="N301" s="12"/>
      <c r="O301" s="33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5.75" customHeight="1">
      <c r="A302" s="31"/>
      <c r="B302" s="31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32"/>
      <c r="N302" s="12"/>
      <c r="O302" s="33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5.75" customHeight="1">
      <c r="A303" s="31"/>
      <c r="B303" s="31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32"/>
      <c r="N303" s="12"/>
      <c r="O303" s="33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5.75" customHeight="1">
      <c r="A304" s="31"/>
      <c r="B304" s="31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32"/>
      <c r="N304" s="12"/>
      <c r="O304" s="33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5.75" customHeight="1">
      <c r="A305" s="31"/>
      <c r="B305" s="31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32"/>
      <c r="N305" s="12"/>
      <c r="O305" s="33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5.75" customHeight="1">
      <c r="A306" s="31"/>
      <c r="B306" s="31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32"/>
      <c r="N306" s="12"/>
      <c r="O306" s="33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5.75" customHeight="1">
      <c r="A307" s="31"/>
      <c r="B307" s="31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32"/>
      <c r="N307" s="12"/>
      <c r="O307" s="33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5.75" customHeight="1">
      <c r="A308" s="31"/>
      <c r="B308" s="31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32"/>
      <c r="N308" s="12"/>
      <c r="O308" s="33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5.75" customHeight="1">
      <c r="A309" s="31"/>
      <c r="B309" s="31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32"/>
      <c r="N309" s="12"/>
      <c r="O309" s="33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5.75" customHeight="1">
      <c r="A310" s="31"/>
      <c r="B310" s="31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32"/>
      <c r="N310" s="12"/>
      <c r="O310" s="33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5.75" customHeight="1">
      <c r="A311" s="31"/>
      <c r="B311" s="31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32"/>
      <c r="N311" s="12"/>
      <c r="O311" s="33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5.75" customHeight="1">
      <c r="A312" s="31"/>
      <c r="B312" s="31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32"/>
      <c r="N312" s="12"/>
      <c r="O312" s="33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5.75" customHeight="1">
      <c r="A313" s="31"/>
      <c r="B313" s="31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32"/>
      <c r="N313" s="12"/>
      <c r="O313" s="33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5.75" customHeight="1">
      <c r="A314" s="31"/>
      <c r="B314" s="31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32"/>
      <c r="N314" s="12"/>
      <c r="O314" s="33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5.75" customHeight="1">
      <c r="A315" s="31"/>
      <c r="B315" s="31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32"/>
      <c r="N315" s="12"/>
      <c r="O315" s="33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5.75" customHeight="1">
      <c r="A316" s="31"/>
      <c r="B316" s="31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32"/>
      <c r="N316" s="12"/>
      <c r="O316" s="33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5.75" customHeight="1">
      <c r="A317" s="31"/>
      <c r="B317" s="31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32"/>
      <c r="N317" s="12"/>
      <c r="O317" s="33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5.75" customHeight="1">
      <c r="A318" s="31"/>
      <c r="B318" s="31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32"/>
      <c r="N318" s="12"/>
      <c r="O318" s="33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5.75" customHeight="1">
      <c r="A319" s="31"/>
      <c r="B319" s="31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32"/>
      <c r="N319" s="12"/>
      <c r="O319" s="33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5.75" customHeight="1">
      <c r="A320" s="31"/>
      <c r="B320" s="31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32"/>
      <c r="N320" s="12"/>
      <c r="O320" s="33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5.75" customHeight="1">
      <c r="A321" s="31"/>
      <c r="B321" s="31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32"/>
      <c r="N321" s="12"/>
      <c r="O321" s="33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5.75" customHeight="1">
      <c r="A322" s="31"/>
      <c r="B322" s="31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32"/>
      <c r="N322" s="12"/>
      <c r="O322" s="33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5.75" customHeight="1">
      <c r="A323" s="31"/>
      <c r="B323" s="31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32"/>
      <c r="N323" s="12"/>
      <c r="O323" s="33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5.75" customHeight="1">
      <c r="A324" s="31"/>
      <c r="B324" s="31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32"/>
      <c r="N324" s="12"/>
      <c r="O324" s="33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5.75" customHeight="1">
      <c r="A325" s="31"/>
      <c r="B325" s="31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32"/>
      <c r="N325" s="12"/>
      <c r="O325" s="33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5.75" customHeight="1">
      <c r="A326" s="31"/>
      <c r="B326" s="31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32"/>
      <c r="N326" s="12"/>
      <c r="O326" s="33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5.75" customHeight="1">
      <c r="A327" s="31"/>
      <c r="B327" s="31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32"/>
      <c r="N327" s="12"/>
      <c r="O327" s="33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5.75" customHeight="1">
      <c r="A328" s="31"/>
      <c r="B328" s="31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32"/>
      <c r="N328" s="12"/>
      <c r="O328" s="33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5.75" customHeight="1">
      <c r="A329" s="31"/>
      <c r="B329" s="31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32"/>
      <c r="N329" s="12"/>
      <c r="O329" s="33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5.75" customHeight="1">
      <c r="A330" s="31"/>
      <c r="B330" s="31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32"/>
      <c r="N330" s="12"/>
      <c r="O330" s="33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5.75" customHeight="1">
      <c r="A331" s="31"/>
      <c r="B331" s="31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32"/>
      <c r="N331" s="12"/>
      <c r="O331" s="33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5.75" customHeight="1">
      <c r="A332" s="31"/>
      <c r="B332" s="31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32"/>
      <c r="N332" s="12"/>
      <c r="O332" s="33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5.75" customHeight="1">
      <c r="A333" s="31"/>
      <c r="B333" s="31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32"/>
      <c r="N333" s="12"/>
      <c r="O333" s="33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5.75" customHeight="1">
      <c r="A334" s="31"/>
      <c r="B334" s="31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32"/>
      <c r="N334" s="12"/>
      <c r="O334" s="33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5.75" customHeight="1">
      <c r="A335" s="31"/>
      <c r="B335" s="31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32"/>
      <c r="N335" s="12"/>
      <c r="O335" s="33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5.75" customHeight="1">
      <c r="A336" s="31"/>
      <c r="B336" s="31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32"/>
      <c r="N336" s="12"/>
      <c r="O336" s="33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5.75" customHeight="1">
      <c r="A337" s="31"/>
      <c r="B337" s="31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32"/>
      <c r="N337" s="12"/>
      <c r="O337" s="33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5.75" customHeight="1">
      <c r="A338" s="31"/>
      <c r="B338" s="31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32"/>
      <c r="N338" s="12"/>
      <c r="O338" s="33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5.75" customHeight="1">
      <c r="A339" s="31"/>
      <c r="B339" s="31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32"/>
      <c r="N339" s="12"/>
      <c r="O339" s="33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5.75" customHeight="1">
      <c r="A340" s="31"/>
      <c r="B340" s="31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32"/>
      <c r="N340" s="12"/>
      <c r="O340" s="33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5.75" customHeight="1">
      <c r="A341" s="31"/>
      <c r="B341" s="31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32"/>
      <c r="N341" s="12"/>
      <c r="O341" s="33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5.75" customHeight="1">
      <c r="A342" s="31"/>
      <c r="B342" s="31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32"/>
      <c r="N342" s="12"/>
      <c r="O342" s="33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5.75" customHeight="1">
      <c r="A343" s="31"/>
      <c r="B343" s="31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32"/>
      <c r="N343" s="12"/>
      <c r="O343" s="33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5.75" customHeight="1">
      <c r="A344" s="31"/>
      <c r="B344" s="31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32"/>
      <c r="N344" s="12"/>
      <c r="O344" s="33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5.75" customHeight="1">
      <c r="A345" s="31"/>
      <c r="B345" s="31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32"/>
      <c r="N345" s="12"/>
      <c r="O345" s="33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5.75" customHeight="1">
      <c r="A346" s="31"/>
      <c r="B346" s="31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32"/>
      <c r="N346" s="12"/>
      <c r="O346" s="33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5.75" customHeight="1">
      <c r="A347" s="31"/>
      <c r="B347" s="31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32"/>
      <c r="N347" s="12"/>
      <c r="O347" s="33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5.75" customHeight="1">
      <c r="A348" s="31"/>
      <c r="B348" s="31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32"/>
      <c r="N348" s="12"/>
      <c r="O348" s="33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5.75" customHeight="1">
      <c r="A349" s="31"/>
      <c r="B349" s="31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32"/>
      <c r="N349" s="12"/>
      <c r="O349" s="33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5.75" customHeight="1">
      <c r="A350" s="31"/>
      <c r="B350" s="31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32"/>
      <c r="N350" s="12"/>
      <c r="O350" s="33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5.75" customHeight="1">
      <c r="A351" s="31"/>
      <c r="B351" s="31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32"/>
      <c r="N351" s="12"/>
      <c r="O351" s="33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5.75" customHeight="1">
      <c r="A352" s="31"/>
      <c r="B352" s="31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32"/>
      <c r="N352" s="12"/>
      <c r="O352" s="33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5.75" customHeight="1">
      <c r="A353" s="31"/>
      <c r="B353" s="31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32"/>
      <c r="N353" s="12"/>
      <c r="O353" s="33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5.75" customHeight="1">
      <c r="A354" s="31"/>
      <c r="B354" s="31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32"/>
      <c r="N354" s="12"/>
      <c r="O354" s="33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5.75" customHeight="1">
      <c r="A355" s="31"/>
      <c r="B355" s="31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32"/>
      <c r="N355" s="12"/>
      <c r="O355" s="33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5.75" customHeight="1">
      <c r="A356" s="31"/>
      <c r="B356" s="31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32"/>
      <c r="N356" s="12"/>
      <c r="O356" s="33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5.75" customHeight="1">
      <c r="A357" s="31"/>
      <c r="B357" s="31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32"/>
      <c r="N357" s="12"/>
      <c r="O357" s="33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5.75" customHeight="1">
      <c r="A358" s="31"/>
      <c r="B358" s="31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32"/>
      <c r="N358" s="12"/>
      <c r="O358" s="33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5.75" customHeight="1">
      <c r="A359" s="31"/>
      <c r="B359" s="31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32"/>
      <c r="N359" s="12"/>
      <c r="O359" s="33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5.75" customHeight="1">
      <c r="A360" s="31"/>
      <c r="B360" s="31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32"/>
      <c r="N360" s="12"/>
      <c r="O360" s="33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5.75" customHeight="1">
      <c r="A361" s="31"/>
      <c r="B361" s="31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32"/>
      <c r="N361" s="12"/>
      <c r="O361" s="33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5.75" customHeight="1">
      <c r="A362" s="31"/>
      <c r="B362" s="31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32"/>
      <c r="N362" s="12"/>
      <c r="O362" s="33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5.75" customHeight="1">
      <c r="A363" s="31"/>
      <c r="B363" s="31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32"/>
      <c r="N363" s="12"/>
      <c r="O363" s="33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5.75" customHeight="1">
      <c r="A364" s="31"/>
      <c r="B364" s="31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32"/>
      <c r="N364" s="12"/>
      <c r="O364" s="33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5.75" customHeight="1">
      <c r="A365" s="31"/>
      <c r="B365" s="31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32"/>
      <c r="N365" s="12"/>
      <c r="O365" s="33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5.75" customHeight="1">
      <c r="A366" s="31"/>
      <c r="B366" s="31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32"/>
      <c r="N366" s="12"/>
      <c r="O366" s="33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5.75" customHeight="1">
      <c r="A367" s="31"/>
      <c r="B367" s="31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32"/>
      <c r="N367" s="12"/>
      <c r="O367" s="33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5.75" customHeight="1">
      <c r="A368" s="31"/>
      <c r="B368" s="31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32"/>
      <c r="N368" s="12"/>
      <c r="O368" s="33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5.75" customHeight="1">
      <c r="A369" s="31"/>
      <c r="B369" s="31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32"/>
      <c r="N369" s="12"/>
      <c r="O369" s="33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5.75" customHeight="1">
      <c r="A370" s="31"/>
      <c r="B370" s="31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32"/>
      <c r="N370" s="12"/>
      <c r="O370" s="33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5.75" customHeight="1">
      <c r="A371" s="31"/>
      <c r="B371" s="31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32"/>
      <c r="N371" s="12"/>
      <c r="O371" s="33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5.75" customHeight="1">
      <c r="A372" s="31"/>
      <c r="B372" s="31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32"/>
      <c r="N372" s="12"/>
      <c r="O372" s="33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5.75" customHeight="1">
      <c r="A373" s="31"/>
      <c r="B373" s="31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32"/>
      <c r="N373" s="12"/>
      <c r="O373" s="33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5.75" customHeight="1">
      <c r="A374" s="31"/>
      <c r="B374" s="31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32"/>
      <c r="N374" s="12"/>
      <c r="O374" s="33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5.75" customHeight="1">
      <c r="A375" s="31"/>
      <c r="B375" s="31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32"/>
      <c r="N375" s="12"/>
      <c r="O375" s="33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5.75" customHeight="1">
      <c r="A376" s="31"/>
      <c r="B376" s="31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32"/>
      <c r="N376" s="12"/>
      <c r="O376" s="33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5.75" customHeight="1">
      <c r="A377" s="31"/>
      <c r="B377" s="31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32"/>
      <c r="N377" s="12"/>
      <c r="O377" s="33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5.75" customHeight="1">
      <c r="A378" s="31"/>
      <c r="B378" s="31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32"/>
      <c r="N378" s="12"/>
      <c r="O378" s="33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5.75" customHeight="1">
      <c r="A379" s="31"/>
      <c r="B379" s="31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32"/>
      <c r="N379" s="12"/>
      <c r="O379" s="33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5.75" customHeight="1">
      <c r="A380" s="31"/>
      <c r="B380" s="31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32"/>
      <c r="N380" s="12"/>
      <c r="O380" s="33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5.75" customHeight="1">
      <c r="A381" s="31"/>
      <c r="B381" s="31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32"/>
      <c r="N381" s="12"/>
      <c r="O381" s="33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5.75" customHeight="1">
      <c r="A382" s="31"/>
      <c r="B382" s="31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32"/>
      <c r="N382" s="12"/>
      <c r="O382" s="33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5.75" customHeight="1">
      <c r="A383" s="31"/>
      <c r="B383" s="31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32"/>
      <c r="N383" s="12"/>
      <c r="O383" s="33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5.75" customHeight="1">
      <c r="A384" s="31"/>
      <c r="B384" s="31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32"/>
      <c r="N384" s="12"/>
      <c r="O384" s="33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5.75" customHeight="1">
      <c r="A385" s="31"/>
      <c r="B385" s="31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32"/>
      <c r="N385" s="12"/>
      <c r="O385" s="33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5.75" customHeight="1">
      <c r="A386" s="31"/>
      <c r="B386" s="31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32"/>
      <c r="N386" s="12"/>
      <c r="O386" s="33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5.75" customHeight="1">
      <c r="A387" s="31"/>
      <c r="B387" s="31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32"/>
      <c r="N387" s="12"/>
      <c r="O387" s="33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5.75" customHeight="1">
      <c r="A388" s="31"/>
      <c r="B388" s="31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32"/>
      <c r="N388" s="12"/>
      <c r="O388" s="33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5.75" customHeight="1">
      <c r="A389" s="31"/>
      <c r="B389" s="31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32"/>
      <c r="N389" s="12"/>
      <c r="O389" s="33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5.75" customHeight="1">
      <c r="A390" s="31"/>
      <c r="B390" s="31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32"/>
      <c r="N390" s="12"/>
      <c r="O390" s="33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5.75" customHeight="1">
      <c r="A391" s="31"/>
      <c r="B391" s="31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32"/>
      <c r="N391" s="12"/>
      <c r="O391" s="33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5.75" customHeight="1">
      <c r="A392" s="31"/>
      <c r="B392" s="31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32"/>
      <c r="N392" s="12"/>
      <c r="O392" s="33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5.75" customHeight="1">
      <c r="A393" s="31"/>
      <c r="B393" s="31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32"/>
      <c r="N393" s="12"/>
      <c r="O393" s="33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5.75" customHeight="1">
      <c r="A394" s="31"/>
      <c r="B394" s="31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32"/>
      <c r="N394" s="12"/>
      <c r="O394" s="33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5.75" customHeight="1">
      <c r="A395" s="31"/>
      <c r="B395" s="31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32"/>
      <c r="N395" s="12"/>
      <c r="O395" s="33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5.75" customHeight="1">
      <c r="A396" s="31"/>
      <c r="B396" s="31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32"/>
      <c r="N396" s="12"/>
      <c r="O396" s="33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5.75" customHeight="1">
      <c r="A397" s="31"/>
      <c r="B397" s="31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32"/>
      <c r="N397" s="12"/>
      <c r="O397" s="33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5.75" customHeight="1">
      <c r="A398" s="31"/>
      <c r="B398" s="31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32"/>
      <c r="N398" s="12"/>
      <c r="O398" s="33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5.75" customHeight="1">
      <c r="A399" s="31"/>
      <c r="B399" s="31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32"/>
      <c r="N399" s="12"/>
      <c r="O399" s="33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5.75" customHeight="1">
      <c r="A400" s="31"/>
      <c r="B400" s="31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32"/>
      <c r="N400" s="12"/>
      <c r="O400" s="33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5.75" customHeight="1">
      <c r="A401" s="31"/>
      <c r="B401" s="31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32"/>
      <c r="N401" s="12"/>
      <c r="O401" s="33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5.75" customHeight="1">
      <c r="A402" s="31"/>
      <c r="B402" s="31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32"/>
      <c r="N402" s="12"/>
      <c r="O402" s="33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5.75" customHeight="1">
      <c r="A403" s="31"/>
      <c r="B403" s="31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32"/>
      <c r="N403" s="12"/>
      <c r="O403" s="33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5.75" customHeight="1">
      <c r="A404" s="31"/>
      <c r="B404" s="31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32"/>
      <c r="N404" s="12"/>
      <c r="O404" s="33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5.75" customHeight="1">
      <c r="A405" s="31"/>
      <c r="B405" s="31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32"/>
      <c r="N405" s="12"/>
      <c r="O405" s="33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5.75" customHeight="1">
      <c r="A406" s="31"/>
      <c r="B406" s="31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32"/>
      <c r="N406" s="12"/>
      <c r="O406" s="33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5.75" customHeight="1">
      <c r="A407" s="31"/>
      <c r="B407" s="31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32"/>
      <c r="N407" s="12"/>
      <c r="O407" s="33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5.75" customHeight="1">
      <c r="A408" s="31"/>
      <c r="B408" s="31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32"/>
      <c r="N408" s="12"/>
      <c r="O408" s="33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5.75" customHeight="1">
      <c r="A409" s="31"/>
      <c r="B409" s="31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32"/>
      <c r="N409" s="12"/>
      <c r="O409" s="33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5.75" customHeight="1">
      <c r="A410" s="31"/>
      <c r="B410" s="31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32"/>
      <c r="N410" s="12"/>
      <c r="O410" s="33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5.75" customHeight="1">
      <c r="A411" s="31"/>
      <c r="B411" s="31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32"/>
      <c r="N411" s="12"/>
      <c r="O411" s="33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5.75" customHeight="1">
      <c r="A412" s="31"/>
      <c r="B412" s="31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32"/>
      <c r="N412" s="12"/>
      <c r="O412" s="33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5.75" customHeight="1">
      <c r="A413" s="31"/>
      <c r="B413" s="31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32"/>
      <c r="N413" s="12"/>
      <c r="O413" s="33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5.75" customHeight="1">
      <c r="A414" s="31"/>
      <c r="B414" s="31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32"/>
      <c r="N414" s="12"/>
      <c r="O414" s="33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5.75" customHeight="1">
      <c r="A415" s="31"/>
      <c r="B415" s="31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32"/>
      <c r="N415" s="12"/>
      <c r="O415" s="33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5.75" customHeight="1">
      <c r="A416" s="31"/>
      <c r="B416" s="31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32"/>
      <c r="N416" s="12"/>
      <c r="O416" s="33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5.75" customHeight="1">
      <c r="A417" s="31"/>
      <c r="B417" s="31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32"/>
      <c r="N417" s="12"/>
      <c r="O417" s="33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5.75" customHeight="1">
      <c r="A418" s="31"/>
      <c r="B418" s="31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32"/>
      <c r="N418" s="12"/>
      <c r="O418" s="33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5.75" customHeight="1">
      <c r="A419" s="31"/>
      <c r="B419" s="31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32"/>
      <c r="N419" s="12"/>
      <c r="O419" s="33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5.75" customHeight="1">
      <c r="A420" s="31"/>
      <c r="B420" s="31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32"/>
      <c r="N420" s="12"/>
      <c r="O420" s="33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5.75" customHeight="1">
      <c r="A421" s="31"/>
      <c r="B421" s="31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32"/>
      <c r="N421" s="12"/>
      <c r="O421" s="33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5.75" customHeight="1">
      <c r="A422" s="31"/>
      <c r="B422" s="31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32"/>
      <c r="N422" s="12"/>
      <c r="O422" s="33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5.75" customHeight="1">
      <c r="A423" s="31"/>
      <c r="B423" s="31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32"/>
      <c r="N423" s="12"/>
      <c r="O423" s="33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5.75" customHeight="1">
      <c r="A424" s="31"/>
      <c r="B424" s="31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32"/>
      <c r="N424" s="12"/>
      <c r="O424" s="33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5.75" customHeight="1">
      <c r="A425" s="31"/>
      <c r="B425" s="31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32"/>
      <c r="N425" s="12"/>
      <c r="O425" s="33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5.75" customHeight="1">
      <c r="A426" s="31"/>
      <c r="B426" s="31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32"/>
      <c r="N426" s="12"/>
      <c r="O426" s="33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5.75" customHeight="1">
      <c r="A427" s="31"/>
      <c r="B427" s="31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32"/>
      <c r="N427" s="12"/>
      <c r="O427" s="33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5.75" customHeight="1">
      <c r="A428" s="31"/>
      <c r="B428" s="31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32"/>
      <c r="N428" s="12"/>
      <c r="O428" s="33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5.75" customHeight="1">
      <c r="A429" s="31"/>
      <c r="B429" s="31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32"/>
      <c r="N429" s="12"/>
      <c r="O429" s="33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5.75" customHeight="1">
      <c r="A430" s="31"/>
      <c r="B430" s="31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32"/>
      <c r="N430" s="12"/>
      <c r="O430" s="33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5.75" customHeight="1">
      <c r="A431" s="31"/>
      <c r="B431" s="31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32"/>
      <c r="N431" s="12"/>
      <c r="O431" s="33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5.75" customHeight="1">
      <c r="A432" s="31"/>
      <c r="B432" s="31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32"/>
      <c r="N432" s="12"/>
      <c r="O432" s="33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5.75" customHeight="1">
      <c r="A433" s="31"/>
      <c r="B433" s="31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32"/>
      <c r="N433" s="12"/>
      <c r="O433" s="33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5.75" customHeight="1">
      <c r="A434" s="31"/>
      <c r="B434" s="31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32"/>
      <c r="N434" s="12"/>
      <c r="O434" s="33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5.75" customHeight="1">
      <c r="A435" s="31"/>
      <c r="B435" s="31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32"/>
      <c r="N435" s="12"/>
      <c r="O435" s="33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5.75" customHeight="1">
      <c r="A436" s="31"/>
      <c r="B436" s="31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32"/>
      <c r="N436" s="12"/>
      <c r="O436" s="33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5.75" customHeight="1">
      <c r="A437" s="31"/>
      <c r="B437" s="31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32"/>
      <c r="N437" s="12"/>
      <c r="O437" s="33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5.75" customHeight="1">
      <c r="A438" s="31"/>
      <c r="B438" s="31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32"/>
      <c r="N438" s="12"/>
      <c r="O438" s="33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5.75" customHeight="1">
      <c r="A439" s="31"/>
      <c r="B439" s="31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32"/>
      <c r="N439" s="12"/>
      <c r="O439" s="33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5.75" customHeight="1">
      <c r="A440" s="31"/>
      <c r="B440" s="31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32"/>
      <c r="N440" s="12"/>
      <c r="O440" s="33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5.75" customHeight="1">
      <c r="A441" s="31"/>
      <c r="B441" s="31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32"/>
      <c r="N441" s="12"/>
      <c r="O441" s="33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5.75" customHeight="1">
      <c r="A442" s="31"/>
      <c r="B442" s="31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32"/>
      <c r="N442" s="12"/>
      <c r="O442" s="33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5.75" customHeight="1">
      <c r="A443" s="31"/>
      <c r="B443" s="31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32"/>
      <c r="N443" s="12"/>
      <c r="O443" s="33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5.75" customHeight="1">
      <c r="A444" s="31"/>
      <c r="B444" s="31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32"/>
      <c r="N444" s="12"/>
      <c r="O444" s="33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5.75" customHeight="1">
      <c r="A445" s="31"/>
      <c r="B445" s="31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32"/>
      <c r="N445" s="12"/>
      <c r="O445" s="33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5.75" customHeight="1">
      <c r="A446" s="31"/>
      <c r="B446" s="31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32"/>
      <c r="N446" s="12"/>
      <c r="O446" s="33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5.75" customHeight="1">
      <c r="A447" s="31"/>
      <c r="B447" s="31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32"/>
      <c r="N447" s="12"/>
      <c r="O447" s="33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5.75" customHeight="1">
      <c r="A448" s="31"/>
      <c r="B448" s="31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32"/>
      <c r="N448" s="12"/>
      <c r="O448" s="33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5.75" customHeight="1">
      <c r="A449" s="31"/>
      <c r="B449" s="31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32"/>
      <c r="N449" s="12"/>
      <c r="O449" s="33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5.75" customHeight="1">
      <c r="A450" s="31"/>
      <c r="B450" s="31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32"/>
      <c r="N450" s="12"/>
      <c r="O450" s="33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5.75" customHeight="1">
      <c r="A451" s="31"/>
      <c r="B451" s="31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32"/>
      <c r="N451" s="12"/>
      <c r="O451" s="33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5.75" customHeight="1">
      <c r="A452" s="31"/>
      <c r="B452" s="31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32"/>
      <c r="N452" s="12"/>
      <c r="O452" s="33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5.75" customHeight="1">
      <c r="A453" s="31"/>
      <c r="B453" s="31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32"/>
      <c r="N453" s="12"/>
      <c r="O453" s="33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5.75" customHeight="1">
      <c r="A454" s="31"/>
      <c r="B454" s="31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32"/>
      <c r="N454" s="12"/>
      <c r="O454" s="33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5.75" customHeight="1">
      <c r="A455" s="31"/>
      <c r="B455" s="31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32"/>
      <c r="N455" s="12"/>
      <c r="O455" s="33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5.75" customHeight="1">
      <c r="A456" s="31"/>
      <c r="B456" s="31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32"/>
      <c r="N456" s="12"/>
      <c r="O456" s="33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5.75" customHeight="1">
      <c r="A457" s="31"/>
      <c r="B457" s="31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32"/>
      <c r="N457" s="12"/>
      <c r="O457" s="33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5.75" customHeight="1">
      <c r="A458" s="31"/>
      <c r="B458" s="31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32"/>
      <c r="N458" s="12"/>
      <c r="O458" s="33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5.75" customHeight="1">
      <c r="A459" s="31"/>
      <c r="B459" s="31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32"/>
      <c r="N459" s="12"/>
      <c r="O459" s="33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5.75" customHeight="1">
      <c r="A460" s="31"/>
      <c r="B460" s="31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32"/>
      <c r="N460" s="12"/>
      <c r="O460" s="33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5.75" customHeight="1">
      <c r="A461" s="31"/>
      <c r="B461" s="31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32"/>
      <c r="N461" s="12"/>
      <c r="O461" s="33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5.75" customHeight="1">
      <c r="A462" s="31"/>
      <c r="B462" s="31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32"/>
      <c r="N462" s="12"/>
      <c r="O462" s="33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5.75" customHeight="1">
      <c r="A463" s="31"/>
      <c r="B463" s="31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32"/>
      <c r="N463" s="12"/>
      <c r="O463" s="33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5.75" customHeight="1">
      <c r="A464" s="31"/>
      <c r="B464" s="31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32"/>
      <c r="N464" s="12"/>
      <c r="O464" s="33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5.75" customHeight="1">
      <c r="A465" s="31"/>
      <c r="B465" s="31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32"/>
      <c r="N465" s="12"/>
      <c r="O465" s="33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5.75" customHeight="1">
      <c r="A466" s="31"/>
      <c r="B466" s="31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32"/>
      <c r="N466" s="12"/>
      <c r="O466" s="33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5.75" customHeight="1">
      <c r="A467" s="31"/>
      <c r="B467" s="31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32"/>
      <c r="N467" s="12"/>
      <c r="O467" s="33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5.75" customHeight="1">
      <c r="A468" s="31"/>
      <c r="B468" s="31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32"/>
      <c r="N468" s="12"/>
      <c r="O468" s="33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5.75" customHeight="1">
      <c r="A469" s="31"/>
      <c r="B469" s="31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32"/>
      <c r="N469" s="12"/>
      <c r="O469" s="33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5.75" customHeight="1">
      <c r="A470" s="31"/>
      <c r="B470" s="31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32"/>
      <c r="N470" s="12"/>
      <c r="O470" s="33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5.75" customHeight="1">
      <c r="A471" s="31"/>
      <c r="B471" s="31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32"/>
      <c r="N471" s="12"/>
      <c r="O471" s="33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5.75" customHeight="1">
      <c r="A472" s="31"/>
      <c r="B472" s="31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32"/>
      <c r="N472" s="12"/>
      <c r="O472" s="33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5.75" customHeight="1">
      <c r="A473" s="31"/>
      <c r="B473" s="31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32"/>
      <c r="N473" s="12"/>
      <c r="O473" s="33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5.75" customHeight="1">
      <c r="A474" s="31"/>
      <c r="B474" s="31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32"/>
      <c r="N474" s="12"/>
      <c r="O474" s="33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5.75" customHeight="1">
      <c r="A475" s="34"/>
      <c r="B475" s="171"/>
      <c r="C475" s="172"/>
      <c r="D475" s="172"/>
      <c r="E475" s="172"/>
      <c r="F475" s="172"/>
      <c r="G475" s="172"/>
      <c r="H475" s="172"/>
      <c r="I475" s="172"/>
      <c r="J475" s="172"/>
      <c r="K475" s="172"/>
      <c r="L475" s="172"/>
      <c r="M475" s="172"/>
      <c r="N475" s="172"/>
      <c r="O475" s="172"/>
      <c r="P475" s="172"/>
      <c r="Q475" s="172"/>
      <c r="R475" s="172"/>
      <c r="S475" s="172"/>
      <c r="T475" s="172"/>
      <c r="U475" s="172"/>
      <c r="V475" s="172"/>
      <c r="W475" s="172"/>
      <c r="X475" s="172"/>
      <c r="Y475" s="172"/>
      <c r="Z475" s="172"/>
      <c r="AA475" s="172"/>
    </row>
    <row r="476" spans="1:27" ht="15.75" customHeight="1">
      <c r="A476" s="31"/>
      <c r="B476" s="31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32"/>
      <c r="N476" s="12"/>
      <c r="O476" s="33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5.75" customHeight="1">
      <c r="A477" s="31"/>
      <c r="B477" s="31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32"/>
      <c r="N477" s="12"/>
      <c r="O477" s="33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5.75" customHeight="1">
      <c r="A478" s="31"/>
      <c r="B478" s="31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32"/>
      <c r="N478" s="12"/>
      <c r="O478" s="33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5.75" customHeight="1">
      <c r="A479" s="31"/>
      <c r="B479" s="31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32"/>
      <c r="N479" s="12"/>
      <c r="O479" s="33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5.75" customHeight="1">
      <c r="A480" s="31"/>
      <c r="B480" s="31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32"/>
      <c r="N480" s="12"/>
      <c r="O480" s="33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5.75" customHeight="1">
      <c r="A481" s="31"/>
      <c r="B481" s="31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32"/>
      <c r="N481" s="12"/>
      <c r="O481" s="33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5.75" customHeight="1">
      <c r="A482" s="31"/>
      <c r="B482" s="31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32"/>
      <c r="N482" s="12"/>
      <c r="O482" s="33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5.75" customHeight="1">
      <c r="A483" s="31"/>
      <c r="B483" s="31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32"/>
      <c r="N483" s="12"/>
      <c r="O483" s="33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5.75" customHeight="1">
      <c r="A484" s="31"/>
      <c r="B484" s="31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32"/>
      <c r="N484" s="12"/>
      <c r="O484" s="33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5.75" customHeight="1">
      <c r="A485" s="31"/>
      <c r="B485" s="31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32"/>
      <c r="N485" s="12"/>
      <c r="O485" s="33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5.75" customHeight="1">
      <c r="A486" s="31"/>
      <c r="B486" s="31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32"/>
      <c r="N486" s="12"/>
      <c r="O486" s="33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5.75" customHeight="1">
      <c r="A487" s="31"/>
      <c r="B487" s="31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32"/>
      <c r="N487" s="12"/>
      <c r="O487" s="33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5.75" customHeight="1">
      <c r="A488" s="31"/>
      <c r="B488" s="31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32"/>
      <c r="N488" s="12"/>
      <c r="O488" s="33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5.75" customHeight="1">
      <c r="A489" s="31"/>
      <c r="B489" s="31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32"/>
      <c r="N489" s="12"/>
      <c r="O489" s="33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5.75" customHeight="1">
      <c r="A490" s="31"/>
      <c r="B490" s="31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32"/>
      <c r="N490" s="12"/>
      <c r="O490" s="33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5.75" customHeight="1">
      <c r="A491" s="31"/>
      <c r="B491" s="31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32"/>
      <c r="N491" s="12"/>
      <c r="O491" s="33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5.75" customHeight="1">
      <c r="A492" s="31"/>
      <c r="B492" s="31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32"/>
      <c r="N492" s="12"/>
      <c r="O492" s="33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5.75" customHeight="1">
      <c r="A493" s="31"/>
      <c r="B493" s="31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32"/>
      <c r="N493" s="12"/>
      <c r="O493" s="33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5.75" customHeight="1">
      <c r="A494" s="31"/>
      <c r="B494" s="31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32"/>
      <c r="N494" s="12"/>
      <c r="O494" s="33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5.75" customHeight="1">
      <c r="A495" s="31"/>
      <c r="B495" s="31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32"/>
      <c r="N495" s="12"/>
      <c r="O495" s="33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5.75" customHeight="1">
      <c r="A496" s="31"/>
      <c r="B496" s="31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32"/>
      <c r="N496" s="12"/>
      <c r="O496" s="33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5.75" customHeight="1">
      <c r="A497" s="31"/>
      <c r="B497" s="31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32"/>
      <c r="N497" s="12"/>
      <c r="O497" s="33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5.75" customHeight="1">
      <c r="A498" s="31"/>
      <c r="B498" s="31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32"/>
      <c r="N498" s="12"/>
      <c r="O498" s="33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5.75" customHeight="1">
      <c r="A499" s="31"/>
      <c r="B499" s="31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32"/>
      <c r="N499" s="12"/>
      <c r="O499" s="33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5.75" customHeight="1">
      <c r="A500" s="31"/>
      <c r="B500" s="31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32"/>
      <c r="N500" s="12"/>
      <c r="O500" s="33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5.75" customHeight="1">
      <c r="A501" s="31"/>
      <c r="B501" s="31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32"/>
      <c r="N501" s="12"/>
      <c r="O501" s="33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5.75" customHeight="1">
      <c r="A502" s="31"/>
      <c r="B502" s="31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32"/>
      <c r="N502" s="12"/>
      <c r="O502" s="33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5.75" customHeight="1">
      <c r="A503" s="31"/>
      <c r="B503" s="31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32"/>
      <c r="N503" s="12"/>
      <c r="O503" s="33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5.75" customHeight="1">
      <c r="A504" s="31"/>
      <c r="B504" s="31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32"/>
      <c r="N504" s="12"/>
      <c r="O504" s="33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5.75" customHeight="1">
      <c r="A505" s="31"/>
      <c r="B505" s="31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32"/>
      <c r="N505" s="12"/>
      <c r="O505" s="33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5.75" customHeight="1">
      <c r="A506" s="31"/>
      <c r="B506" s="31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32"/>
      <c r="N506" s="12"/>
      <c r="O506" s="33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5.75" customHeight="1">
      <c r="A507" s="31"/>
      <c r="B507" s="31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32"/>
      <c r="N507" s="12"/>
      <c r="O507" s="33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5.75" customHeight="1">
      <c r="A508" s="31"/>
      <c r="B508" s="31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32"/>
      <c r="N508" s="12"/>
      <c r="O508" s="33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5.75" customHeight="1">
      <c r="A509" s="31"/>
      <c r="B509" s="31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32"/>
      <c r="N509" s="12"/>
      <c r="O509" s="33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5.75" customHeight="1">
      <c r="A510" s="31"/>
      <c r="B510" s="31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32"/>
      <c r="N510" s="12"/>
      <c r="O510" s="33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5.75" customHeight="1">
      <c r="A511" s="31"/>
      <c r="B511" s="31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32"/>
      <c r="N511" s="12"/>
      <c r="O511" s="33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5.75" customHeight="1">
      <c r="A512" s="31"/>
      <c r="B512" s="31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32"/>
      <c r="N512" s="12"/>
      <c r="O512" s="33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5.75" customHeight="1">
      <c r="A513" s="31"/>
      <c r="B513" s="31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32"/>
      <c r="N513" s="12"/>
      <c r="O513" s="33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5.75" customHeight="1">
      <c r="A514" s="31"/>
      <c r="B514" s="31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32"/>
      <c r="N514" s="12"/>
      <c r="O514" s="33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5.75" customHeight="1">
      <c r="A515" s="31"/>
      <c r="B515" s="31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32"/>
      <c r="N515" s="12"/>
      <c r="O515" s="33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5.75" customHeight="1">
      <c r="A516" s="31"/>
      <c r="B516" s="31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32"/>
      <c r="N516" s="12"/>
      <c r="O516" s="33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5.75" customHeight="1">
      <c r="A517" s="31"/>
      <c r="B517" s="31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32"/>
      <c r="N517" s="12"/>
      <c r="O517" s="33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5.75" customHeight="1">
      <c r="A518" s="31"/>
      <c r="B518" s="31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32"/>
      <c r="N518" s="12"/>
      <c r="O518" s="33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5.75" customHeight="1">
      <c r="A519" s="31"/>
      <c r="B519" s="31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32"/>
      <c r="N519" s="12"/>
      <c r="O519" s="33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5.75" customHeight="1">
      <c r="A520" s="31"/>
      <c r="B520" s="31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32"/>
      <c r="N520" s="12"/>
      <c r="O520" s="33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5.75" customHeight="1">
      <c r="A521" s="31"/>
      <c r="B521" s="31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32"/>
      <c r="N521" s="12"/>
      <c r="O521" s="33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5.75" customHeight="1">
      <c r="A522" s="31"/>
      <c r="B522" s="31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32"/>
      <c r="N522" s="12"/>
      <c r="O522" s="33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5.75" customHeight="1">
      <c r="A523" s="31"/>
      <c r="B523" s="31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32"/>
      <c r="N523" s="12"/>
      <c r="O523" s="33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5.75" customHeight="1">
      <c r="A524" s="31"/>
      <c r="B524" s="31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32"/>
      <c r="N524" s="12"/>
      <c r="O524" s="33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5.75" customHeight="1">
      <c r="A525" s="31"/>
      <c r="B525" s="31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32"/>
      <c r="N525" s="12"/>
      <c r="O525" s="33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5.75" customHeight="1">
      <c r="A526" s="31"/>
      <c r="B526" s="31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32"/>
      <c r="N526" s="12"/>
      <c r="O526" s="33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5.75" customHeight="1">
      <c r="A527" s="31"/>
      <c r="B527" s="31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32"/>
      <c r="N527" s="12"/>
      <c r="O527" s="33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5.75" customHeight="1">
      <c r="A528" s="31"/>
      <c r="B528" s="31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32"/>
      <c r="N528" s="12"/>
      <c r="O528" s="33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5.75" customHeight="1">
      <c r="A529" s="31"/>
      <c r="B529" s="31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32"/>
      <c r="N529" s="12"/>
      <c r="O529" s="33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5.75" customHeight="1">
      <c r="A530" s="31"/>
      <c r="B530" s="31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32"/>
      <c r="N530" s="12"/>
      <c r="O530" s="33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5.75" customHeight="1">
      <c r="A531" s="31"/>
      <c r="B531" s="31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32"/>
      <c r="N531" s="12"/>
      <c r="O531" s="33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5.75" customHeight="1">
      <c r="A532" s="31"/>
      <c r="B532" s="31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32"/>
      <c r="N532" s="12"/>
      <c r="O532" s="33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5.75" customHeight="1">
      <c r="A533" s="31"/>
      <c r="B533" s="31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32"/>
      <c r="N533" s="12"/>
      <c r="O533" s="33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5.75" customHeight="1">
      <c r="A534" s="31"/>
      <c r="B534" s="31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32"/>
      <c r="N534" s="12"/>
      <c r="O534" s="33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5.75" customHeight="1">
      <c r="A535" s="31"/>
      <c r="B535" s="31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32"/>
      <c r="N535" s="12"/>
      <c r="O535" s="33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5.75" customHeight="1">
      <c r="A536" s="31"/>
      <c r="B536" s="31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32"/>
      <c r="N536" s="12"/>
      <c r="O536" s="33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5.75" customHeight="1">
      <c r="A537" s="31"/>
      <c r="B537" s="31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32"/>
      <c r="N537" s="12"/>
      <c r="O537" s="33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5.75" customHeight="1">
      <c r="A538" s="31"/>
      <c r="B538" s="31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32"/>
      <c r="N538" s="12"/>
      <c r="O538" s="33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5.75" customHeight="1">
      <c r="A539" s="31"/>
      <c r="B539" s="31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32"/>
      <c r="N539" s="12"/>
      <c r="O539" s="33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5.75" customHeight="1">
      <c r="A540" s="31"/>
      <c r="B540" s="31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32"/>
      <c r="N540" s="12"/>
      <c r="O540" s="33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5.75" customHeight="1">
      <c r="A541" s="31"/>
      <c r="B541" s="31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32"/>
      <c r="N541" s="12"/>
      <c r="O541" s="33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5.75" customHeight="1">
      <c r="A542" s="31"/>
      <c r="B542" s="31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32"/>
      <c r="N542" s="12"/>
      <c r="O542" s="33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5.75" customHeight="1">
      <c r="A543" s="31"/>
      <c r="B543" s="31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32"/>
      <c r="N543" s="12"/>
      <c r="O543" s="33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5.75" customHeight="1">
      <c r="A544" s="31"/>
      <c r="B544" s="31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32"/>
      <c r="N544" s="12"/>
      <c r="O544" s="33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5.75" customHeight="1">
      <c r="A545" s="31"/>
      <c r="B545" s="31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32"/>
      <c r="N545" s="12"/>
      <c r="O545" s="33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5.75" customHeight="1">
      <c r="A546" s="31"/>
      <c r="B546" s="31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32"/>
      <c r="N546" s="12"/>
      <c r="O546" s="33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5.75" customHeight="1">
      <c r="A547" s="31"/>
      <c r="B547" s="31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32"/>
      <c r="N547" s="12"/>
      <c r="O547" s="33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5.75" customHeight="1">
      <c r="A548" s="31"/>
      <c r="B548" s="31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32"/>
      <c r="N548" s="12"/>
      <c r="O548" s="33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5.75" customHeight="1">
      <c r="A549" s="31"/>
      <c r="B549" s="31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32"/>
      <c r="N549" s="12"/>
      <c r="O549" s="33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5.75" customHeight="1">
      <c r="A550" s="31"/>
      <c r="B550" s="31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32"/>
      <c r="N550" s="12"/>
      <c r="O550" s="33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5.75" customHeight="1">
      <c r="A551" s="31"/>
      <c r="B551" s="31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32"/>
      <c r="N551" s="12"/>
      <c r="O551" s="33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5.75" customHeight="1">
      <c r="A552" s="31"/>
      <c r="B552" s="31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32"/>
      <c r="N552" s="12"/>
      <c r="O552" s="33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5.75" customHeight="1">
      <c r="A553" s="31"/>
      <c r="B553" s="31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32"/>
      <c r="N553" s="12"/>
      <c r="O553" s="33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5.75" customHeight="1">
      <c r="A554" s="31"/>
      <c r="B554" s="31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32"/>
      <c r="N554" s="12"/>
      <c r="O554" s="33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5.75" customHeight="1">
      <c r="A555" s="31"/>
      <c r="B555" s="31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32"/>
      <c r="N555" s="12"/>
      <c r="O555" s="33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5.75" customHeight="1">
      <c r="A556" s="31"/>
      <c r="B556" s="31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32"/>
      <c r="N556" s="12"/>
      <c r="O556" s="33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5.75" customHeight="1">
      <c r="A557" s="31"/>
      <c r="B557" s="31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32"/>
      <c r="N557" s="12"/>
      <c r="O557" s="33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5.75" customHeight="1">
      <c r="A558" s="31"/>
      <c r="B558" s="31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32"/>
      <c r="N558" s="12"/>
      <c r="O558" s="33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5.75" customHeight="1">
      <c r="A559" s="31"/>
      <c r="B559" s="31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32"/>
      <c r="N559" s="12"/>
      <c r="O559" s="33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5.75" customHeight="1">
      <c r="A560" s="31"/>
      <c r="B560" s="31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32"/>
      <c r="N560" s="12"/>
      <c r="O560" s="33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5.75" customHeight="1">
      <c r="A561" s="31"/>
      <c r="B561" s="31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32"/>
      <c r="N561" s="12"/>
      <c r="O561" s="33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5.75" customHeight="1">
      <c r="A562" s="31"/>
      <c r="B562" s="31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32"/>
      <c r="N562" s="12"/>
      <c r="O562" s="33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5.75" customHeight="1">
      <c r="A563" s="31"/>
      <c r="B563" s="31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32"/>
      <c r="N563" s="12"/>
      <c r="O563" s="33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5.75" customHeight="1">
      <c r="A564" s="31"/>
      <c r="B564" s="31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32"/>
      <c r="N564" s="12"/>
      <c r="O564" s="33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5.75" customHeight="1">
      <c r="A565" s="31"/>
      <c r="B565" s="31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32"/>
      <c r="N565" s="12"/>
      <c r="O565" s="33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5.75" customHeight="1">
      <c r="A566" s="31"/>
      <c r="B566" s="31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32"/>
      <c r="N566" s="12"/>
      <c r="O566" s="33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5.75" customHeight="1">
      <c r="A567" s="31"/>
      <c r="B567" s="31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32"/>
      <c r="N567" s="12"/>
      <c r="O567" s="33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5.75" customHeight="1">
      <c r="A568" s="31"/>
      <c r="B568" s="31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32"/>
      <c r="N568" s="12"/>
      <c r="O568" s="33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5.75" customHeight="1">
      <c r="A569" s="31"/>
      <c r="B569" s="31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32"/>
      <c r="N569" s="12"/>
      <c r="O569" s="33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5.75" customHeight="1">
      <c r="A570" s="31"/>
      <c r="B570" s="31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32"/>
      <c r="N570" s="12"/>
      <c r="O570" s="33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5.75" customHeight="1">
      <c r="A571" s="31"/>
      <c r="B571" s="31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32"/>
      <c r="N571" s="12"/>
      <c r="O571" s="33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5.75" customHeight="1">
      <c r="A572" s="31"/>
      <c r="B572" s="31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32"/>
      <c r="N572" s="12"/>
      <c r="O572" s="33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5.75" customHeight="1">
      <c r="A573" s="31"/>
      <c r="B573" s="31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32"/>
      <c r="N573" s="12"/>
      <c r="O573" s="33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5.75" customHeight="1">
      <c r="A574" s="31"/>
      <c r="B574" s="31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32"/>
      <c r="N574" s="12"/>
      <c r="O574" s="33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5.75" customHeight="1">
      <c r="A575" s="31"/>
      <c r="B575" s="31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32"/>
      <c r="N575" s="12"/>
      <c r="O575" s="33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5.75" customHeight="1">
      <c r="A576" s="31"/>
      <c r="B576" s="31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32"/>
      <c r="N576" s="12"/>
      <c r="O576" s="33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5.75" customHeight="1">
      <c r="A577" s="31"/>
      <c r="B577" s="31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32"/>
      <c r="N577" s="12"/>
      <c r="O577" s="33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5.75" customHeight="1">
      <c r="A578" s="31"/>
      <c r="B578" s="31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32"/>
      <c r="N578" s="12"/>
      <c r="O578" s="33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5.75" customHeight="1">
      <c r="A579" s="31"/>
      <c r="B579" s="31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32"/>
      <c r="N579" s="12"/>
      <c r="O579" s="33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5.75" customHeight="1">
      <c r="A580" s="31"/>
      <c r="B580" s="31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32"/>
      <c r="N580" s="12"/>
      <c r="O580" s="33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5.75" customHeight="1">
      <c r="A581" s="31"/>
      <c r="B581" s="31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32"/>
      <c r="N581" s="12"/>
      <c r="O581" s="33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5.75" customHeight="1">
      <c r="A582" s="31"/>
      <c r="B582" s="31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32"/>
      <c r="N582" s="12"/>
      <c r="O582" s="33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5.75" customHeight="1">
      <c r="A583" s="31"/>
      <c r="B583" s="31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32"/>
      <c r="N583" s="12"/>
      <c r="O583" s="33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5.75" customHeight="1">
      <c r="A584" s="31"/>
      <c r="B584" s="31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32"/>
      <c r="N584" s="12"/>
      <c r="O584" s="33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5.75" customHeight="1">
      <c r="A585" s="31"/>
      <c r="B585" s="31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32"/>
      <c r="N585" s="12"/>
      <c r="O585" s="33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5.75" customHeight="1">
      <c r="A586" s="31"/>
      <c r="B586" s="31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32"/>
      <c r="N586" s="12"/>
      <c r="O586" s="33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5.75" customHeight="1">
      <c r="A587" s="31"/>
      <c r="B587" s="31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32"/>
      <c r="N587" s="12"/>
      <c r="O587" s="33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5.75" customHeight="1">
      <c r="A588" s="31"/>
      <c r="B588" s="31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32"/>
      <c r="N588" s="12"/>
      <c r="O588" s="33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5.75" customHeight="1">
      <c r="A589" s="31"/>
      <c r="B589" s="31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32"/>
      <c r="N589" s="12"/>
      <c r="O589" s="33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5.75" customHeight="1">
      <c r="A590" s="31"/>
      <c r="B590" s="31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32"/>
      <c r="N590" s="12"/>
      <c r="O590" s="33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5.75" customHeight="1">
      <c r="A591" s="31"/>
      <c r="B591" s="31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32"/>
      <c r="N591" s="12"/>
      <c r="O591" s="33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5.75" customHeight="1">
      <c r="A592" s="31"/>
      <c r="B592" s="31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32"/>
      <c r="N592" s="12"/>
      <c r="O592" s="33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5.75" customHeight="1">
      <c r="A593" s="31"/>
      <c r="B593" s="31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32"/>
      <c r="N593" s="12"/>
      <c r="O593" s="33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5.75" customHeight="1">
      <c r="A594" s="31"/>
      <c r="B594" s="31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32"/>
      <c r="N594" s="12"/>
      <c r="O594" s="33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5.75" customHeight="1">
      <c r="A595" s="31"/>
      <c r="B595" s="31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32"/>
      <c r="N595" s="12"/>
      <c r="O595" s="33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5.75" customHeight="1">
      <c r="A596" s="31"/>
      <c r="B596" s="31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32"/>
      <c r="N596" s="12"/>
      <c r="O596" s="33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5.75" customHeight="1">
      <c r="A597" s="31"/>
      <c r="B597" s="31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32"/>
      <c r="N597" s="12"/>
      <c r="O597" s="33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5.75" customHeight="1">
      <c r="A598" s="31"/>
      <c r="B598" s="31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32"/>
      <c r="N598" s="12"/>
      <c r="O598" s="33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5.75" customHeight="1">
      <c r="A599" s="31"/>
      <c r="B599" s="31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32"/>
      <c r="N599" s="12"/>
      <c r="O599" s="33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5.75" customHeight="1">
      <c r="A600" s="31"/>
      <c r="B600" s="31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32"/>
      <c r="N600" s="12"/>
      <c r="O600" s="33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5.75" customHeight="1">
      <c r="A601" s="31"/>
      <c r="B601" s="31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32"/>
      <c r="N601" s="12"/>
      <c r="O601" s="33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5.75" customHeight="1">
      <c r="A602" s="31"/>
      <c r="B602" s="31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32"/>
      <c r="N602" s="12"/>
      <c r="O602" s="33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5.75" customHeight="1">
      <c r="A603" s="31"/>
      <c r="B603" s="31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32"/>
      <c r="N603" s="12"/>
      <c r="O603" s="33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5.75" customHeight="1">
      <c r="A604" s="31"/>
      <c r="B604" s="31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32"/>
      <c r="N604" s="12"/>
      <c r="O604" s="33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5.75" customHeight="1">
      <c r="A605" s="31"/>
      <c r="B605" s="31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32"/>
      <c r="N605" s="12"/>
      <c r="O605" s="33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5.75" customHeight="1">
      <c r="A606" s="31"/>
      <c r="B606" s="31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32"/>
      <c r="N606" s="12"/>
      <c r="O606" s="33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5.75" customHeight="1">
      <c r="A607" s="31"/>
      <c r="B607" s="31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32"/>
      <c r="N607" s="12"/>
      <c r="O607" s="33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5.75" customHeight="1">
      <c r="A608" s="31"/>
      <c r="B608" s="31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32"/>
      <c r="N608" s="12"/>
      <c r="O608" s="33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5.75" customHeight="1">
      <c r="A609" s="31"/>
      <c r="B609" s="31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32"/>
      <c r="N609" s="12"/>
      <c r="O609" s="33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5.75" customHeight="1">
      <c r="A610" s="31"/>
      <c r="B610" s="31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32"/>
      <c r="N610" s="12"/>
      <c r="O610" s="33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5.75" customHeight="1">
      <c r="A611" s="31"/>
      <c r="B611" s="31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32"/>
      <c r="N611" s="12"/>
      <c r="O611" s="33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5.75" customHeight="1">
      <c r="A612" s="31"/>
      <c r="B612" s="31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32"/>
      <c r="N612" s="12"/>
      <c r="O612" s="33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5.75" customHeight="1">
      <c r="A613" s="31"/>
      <c r="B613" s="31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32"/>
      <c r="N613" s="12"/>
      <c r="O613" s="33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5.75" customHeight="1">
      <c r="A614" s="31"/>
      <c r="B614" s="31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32"/>
      <c r="N614" s="12"/>
      <c r="O614" s="33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5.75" customHeight="1">
      <c r="A615" s="31"/>
      <c r="B615" s="31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32"/>
      <c r="N615" s="12"/>
      <c r="O615" s="33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5.75" customHeight="1">
      <c r="A616" s="31"/>
      <c r="B616" s="31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32"/>
      <c r="N616" s="12"/>
      <c r="O616" s="33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5.75" customHeight="1">
      <c r="A617" s="31"/>
      <c r="B617" s="31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32"/>
      <c r="N617" s="12"/>
      <c r="O617" s="33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5.75" customHeight="1">
      <c r="A618" s="31"/>
      <c r="B618" s="31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32"/>
      <c r="N618" s="12"/>
      <c r="O618" s="33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5.75" customHeight="1">
      <c r="A619" s="31"/>
      <c r="B619" s="31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32"/>
      <c r="N619" s="12"/>
      <c r="O619" s="33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5.75" customHeight="1">
      <c r="A620" s="31"/>
      <c r="B620" s="31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32"/>
      <c r="N620" s="12"/>
      <c r="O620" s="33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5.75" customHeight="1">
      <c r="A621" s="31"/>
      <c r="B621" s="31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32"/>
      <c r="N621" s="12"/>
      <c r="O621" s="33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5.75" customHeight="1">
      <c r="A622" s="31"/>
      <c r="B622" s="31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32"/>
      <c r="N622" s="12"/>
      <c r="O622" s="33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5.75" customHeight="1">
      <c r="A623" s="31"/>
      <c r="B623" s="31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32"/>
      <c r="N623" s="12"/>
      <c r="O623" s="33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5.75" customHeight="1">
      <c r="A624" s="31"/>
      <c r="B624" s="31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32"/>
      <c r="N624" s="12"/>
      <c r="O624" s="33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5.75" customHeight="1">
      <c r="A625" s="31"/>
      <c r="B625" s="31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32"/>
      <c r="N625" s="12"/>
      <c r="O625" s="33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5.75" customHeight="1">
      <c r="A626" s="31"/>
      <c r="B626" s="31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32"/>
      <c r="N626" s="12"/>
      <c r="O626" s="33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5.75" customHeight="1">
      <c r="A627" s="31"/>
      <c r="B627" s="31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32"/>
      <c r="N627" s="12"/>
      <c r="O627" s="33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5.75" customHeight="1">
      <c r="A628" s="31"/>
      <c r="B628" s="31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32"/>
      <c r="N628" s="12"/>
      <c r="O628" s="33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5.75" customHeight="1">
      <c r="A629" s="31"/>
      <c r="B629" s="31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32"/>
      <c r="N629" s="12"/>
      <c r="O629" s="33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5.75" customHeight="1">
      <c r="A630" s="31"/>
      <c r="B630" s="31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32"/>
      <c r="N630" s="12"/>
      <c r="O630" s="33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5.75" customHeight="1">
      <c r="A631" s="31"/>
      <c r="B631" s="31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32"/>
      <c r="N631" s="12"/>
      <c r="O631" s="33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5.75" customHeight="1">
      <c r="A632" s="31"/>
      <c r="B632" s="31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32"/>
      <c r="N632" s="12"/>
      <c r="O632" s="33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5.75" customHeight="1">
      <c r="A633" s="31"/>
      <c r="B633" s="31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32"/>
      <c r="N633" s="12"/>
      <c r="O633" s="33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5.75" customHeight="1">
      <c r="A634" s="31"/>
      <c r="B634" s="31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32"/>
      <c r="N634" s="12"/>
      <c r="O634" s="33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5.75" customHeight="1">
      <c r="A635" s="31"/>
      <c r="B635" s="31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32"/>
      <c r="N635" s="12"/>
      <c r="O635" s="33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5.75" customHeight="1">
      <c r="A636" s="31"/>
      <c r="B636" s="31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32"/>
      <c r="N636" s="12"/>
      <c r="O636" s="33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5.75" customHeight="1">
      <c r="A637" s="31"/>
      <c r="B637" s="31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32"/>
      <c r="N637" s="12"/>
      <c r="O637" s="33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5.75" customHeight="1">
      <c r="A638" s="31"/>
      <c r="B638" s="31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32"/>
      <c r="N638" s="12"/>
      <c r="O638" s="33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5.75" customHeight="1">
      <c r="A639" s="31"/>
      <c r="B639" s="31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32"/>
      <c r="N639" s="12"/>
      <c r="O639" s="33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5.75" customHeight="1">
      <c r="A640" s="31"/>
      <c r="B640" s="31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32"/>
      <c r="N640" s="12"/>
      <c r="O640" s="33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5.75" customHeight="1">
      <c r="A641" s="31"/>
      <c r="B641" s="31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32"/>
      <c r="N641" s="12"/>
      <c r="O641" s="33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5.75" customHeight="1">
      <c r="A642" s="31"/>
      <c r="B642" s="31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32"/>
      <c r="N642" s="12"/>
      <c r="O642" s="33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5.75" customHeight="1">
      <c r="A643" s="31"/>
      <c r="B643" s="31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32"/>
      <c r="N643" s="12"/>
      <c r="O643" s="33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5.75" customHeight="1">
      <c r="A644" s="31"/>
      <c r="B644" s="31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32"/>
      <c r="N644" s="12"/>
      <c r="O644" s="33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5.75" customHeight="1">
      <c r="A645" s="31"/>
      <c r="B645" s="31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32"/>
      <c r="N645" s="12"/>
      <c r="O645" s="33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5.75" customHeight="1">
      <c r="A646" s="31"/>
      <c r="B646" s="31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32"/>
      <c r="N646" s="12"/>
      <c r="O646" s="33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5.75" customHeight="1">
      <c r="A647" s="31"/>
      <c r="B647" s="31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32"/>
      <c r="N647" s="12"/>
      <c r="O647" s="33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5.75" customHeight="1">
      <c r="A648" s="31"/>
      <c r="B648" s="31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32"/>
      <c r="N648" s="12"/>
      <c r="O648" s="33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5.75" customHeight="1">
      <c r="A649" s="31"/>
      <c r="B649" s="31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32"/>
      <c r="N649" s="12"/>
      <c r="O649" s="33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5.75" customHeight="1">
      <c r="A650" s="31"/>
      <c r="B650" s="31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32"/>
      <c r="N650" s="12"/>
      <c r="O650" s="33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5.75" customHeight="1">
      <c r="A651" s="31"/>
      <c r="B651" s="31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32"/>
      <c r="N651" s="12"/>
      <c r="O651" s="33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5.75" customHeight="1">
      <c r="A652" s="31"/>
      <c r="B652" s="31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32"/>
      <c r="N652" s="12"/>
      <c r="O652" s="33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5.75" customHeight="1">
      <c r="A653" s="31"/>
      <c r="B653" s="31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32"/>
      <c r="N653" s="12"/>
      <c r="O653" s="33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5.75" customHeight="1">
      <c r="A654" s="31"/>
      <c r="B654" s="31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32"/>
      <c r="N654" s="12"/>
      <c r="O654" s="33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5.75" customHeight="1">
      <c r="A655" s="31"/>
      <c r="B655" s="31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32"/>
      <c r="N655" s="12"/>
      <c r="O655" s="33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5.75" customHeight="1">
      <c r="A656" s="31"/>
      <c r="B656" s="31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32"/>
      <c r="N656" s="12"/>
      <c r="O656" s="33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5.75" customHeight="1">
      <c r="A657" s="31"/>
      <c r="B657" s="31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32"/>
      <c r="N657" s="12"/>
      <c r="O657" s="33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5.75" customHeight="1">
      <c r="A658" s="31"/>
      <c r="B658" s="31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32"/>
      <c r="N658" s="12"/>
      <c r="O658" s="33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5.75" customHeight="1">
      <c r="A659" s="31"/>
      <c r="B659" s="31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32"/>
      <c r="N659" s="12"/>
      <c r="O659" s="33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5.75" customHeight="1">
      <c r="A660" s="31"/>
      <c r="B660" s="31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32"/>
      <c r="N660" s="12"/>
      <c r="O660" s="33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5.75" customHeight="1">
      <c r="A661" s="31"/>
      <c r="B661" s="31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32"/>
      <c r="N661" s="12"/>
      <c r="O661" s="33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5.75" customHeight="1">
      <c r="A662" s="31"/>
      <c r="B662" s="31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32"/>
      <c r="N662" s="12"/>
      <c r="O662" s="33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5.75" customHeight="1">
      <c r="A663" s="31"/>
      <c r="B663" s="31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32"/>
      <c r="N663" s="12"/>
      <c r="O663" s="33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5.75" customHeight="1">
      <c r="A664" s="31"/>
      <c r="B664" s="31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32"/>
      <c r="N664" s="12"/>
      <c r="O664" s="33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5.75" customHeight="1">
      <c r="A665" s="31"/>
      <c r="B665" s="31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32"/>
      <c r="N665" s="12"/>
      <c r="O665" s="33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5.75" customHeight="1">
      <c r="A666" s="31"/>
      <c r="B666" s="31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32"/>
      <c r="N666" s="12"/>
      <c r="O666" s="33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5.75" customHeight="1">
      <c r="A667" s="31"/>
      <c r="B667" s="31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32"/>
      <c r="N667" s="12"/>
      <c r="O667" s="33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5.75" customHeight="1">
      <c r="A668" s="31"/>
      <c r="B668" s="31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32"/>
      <c r="N668" s="12"/>
      <c r="O668" s="33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5.75" customHeight="1">
      <c r="A669" s="31"/>
      <c r="B669" s="31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32"/>
      <c r="N669" s="12"/>
      <c r="O669" s="33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5.75" customHeight="1">
      <c r="A670" s="31"/>
      <c r="B670" s="31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32"/>
      <c r="N670" s="12"/>
      <c r="O670" s="33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5.75" customHeight="1">
      <c r="A671" s="31"/>
      <c r="B671" s="31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32"/>
      <c r="N671" s="12"/>
      <c r="O671" s="33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5.75" customHeight="1">
      <c r="A672" s="31"/>
      <c r="B672" s="31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32"/>
      <c r="N672" s="12"/>
      <c r="O672" s="33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5.75" customHeight="1">
      <c r="A673" s="31"/>
      <c r="B673" s="31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32"/>
      <c r="N673" s="12"/>
      <c r="O673" s="33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5.75" customHeight="1">
      <c r="A674" s="31"/>
      <c r="B674" s="31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32"/>
      <c r="N674" s="12"/>
      <c r="O674" s="33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5.75" customHeight="1">
      <c r="A675" s="31"/>
      <c r="B675" s="31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32"/>
      <c r="N675" s="12"/>
      <c r="O675" s="33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5.75" customHeight="1">
      <c r="A676" s="31"/>
      <c r="B676" s="31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32"/>
      <c r="N676" s="12"/>
      <c r="O676" s="33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5.75" customHeight="1">
      <c r="A677" s="31"/>
      <c r="B677" s="31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32"/>
      <c r="N677" s="12"/>
      <c r="O677" s="33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5.75" customHeight="1">
      <c r="A678" s="31"/>
      <c r="B678" s="31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32"/>
      <c r="N678" s="12"/>
      <c r="O678" s="33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5.75" customHeight="1">
      <c r="A679" s="31"/>
      <c r="B679" s="31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32"/>
      <c r="N679" s="12"/>
      <c r="O679" s="33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5.75" customHeight="1">
      <c r="A680" s="31"/>
      <c r="B680" s="31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32"/>
      <c r="N680" s="12"/>
      <c r="O680" s="33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5.75" customHeight="1">
      <c r="A681" s="31"/>
      <c r="B681" s="31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32"/>
      <c r="N681" s="12"/>
      <c r="O681" s="33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5.75" customHeight="1">
      <c r="A682" s="31"/>
      <c r="B682" s="31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32"/>
      <c r="N682" s="12"/>
      <c r="O682" s="33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5.75" customHeight="1">
      <c r="A683" s="31"/>
      <c r="B683" s="31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32"/>
      <c r="N683" s="12"/>
      <c r="O683" s="33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5.75" customHeight="1">
      <c r="A684" s="31"/>
      <c r="B684" s="31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32"/>
      <c r="N684" s="12"/>
      <c r="O684" s="33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5.75" customHeight="1">
      <c r="A685" s="31"/>
      <c r="B685" s="31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32"/>
      <c r="N685" s="12"/>
      <c r="O685" s="33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5.75" customHeight="1">
      <c r="A686" s="31"/>
      <c r="B686" s="31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32"/>
      <c r="N686" s="12"/>
      <c r="O686" s="33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5.75" customHeight="1">
      <c r="A687" s="31"/>
      <c r="B687" s="31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32"/>
      <c r="N687" s="12"/>
      <c r="O687" s="33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5.75" customHeight="1">
      <c r="A688" s="31"/>
      <c r="B688" s="31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32"/>
      <c r="N688" s="12"/>
      <c r="O688" s="33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5.75" customHeight="1">
      <c r="A689" s="31"/>
      <c r="B689" s="31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32"/>
      <c r="N689" s="12"/>
      <c r="O689" s="33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5.75" customHeight="1">
      <c r="A690" s="31"/>
      <c r="B690" s="31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32"/>
      <c r="N690" s="12"/>
      <c r="O690" s="33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5.75" customHeight="1">
      <c r="A691" s="31"/>
      <c r="B691" s="31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32"/>
      <c r="N691" s="12"/>
      <c r="O691" s="33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5.75" customHeight="1">
      <c r="A692" s="31"/>
      <c r="B692" s="31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32"/>
      <c r="N692" s="12"/>
      <c r="O692" s="33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5.75" customHeight="1">
      <c r="A693" s="31"/>
      <c r="B693" s="31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32"/>
      <c r="N693" s="12"/>
      <c r="O693" s="33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5.75" customHeight="1">
      <c r="A694" s="31"/>
      <c r="B694" s="31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32"/>
      <c r="N694" s="12"/>
      <c r="O694" s="33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5.75" customHeight="1">
      <c r="A695" s="31"/>
      <c r="B695" s="31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32"/>
      <c r="N695" s="12"/>
      <c r="O695" s="33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5.75" customHeight="1">
      <c r="A696" s="31"/>
      <c r="B696" s="31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32"/>
      <c r="N696" s="12"/>
      <c r="O696" s="33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5.75" customHeight="1">
      <c r="A697" s="31"/>
      <c r="B697" s="31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32"/>
      <c r="N697" s="12"/>
      <c r="O697" s="33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5.75" customHeight="1">
      <c r="A698" s="31"/>
      <c r="B698" s="31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32"/>
      <c r="N698" s="12"/>
      <c r="O698" s="33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5.75" customHeight="1">
      <c r="A699" s="31"/>
      <c r="B699" s="31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32"/>
      <c r="N699" s="12"/>
      <c r="O699" s="33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5.75" customHeight="1">
      <c r="A700" s="31"/>
      <c r="B700" s="31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32"/>
      <c r="N700" s="12"/>
      <c r="O700" s="33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5.75" customHeight="1">
      <c r="A701" s="31"/>
      <c r="B701" s="31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32"/>
      <c r="N701" s="12"/>
      <c r="O701" s="33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5.75" customHeight="1">
      <c r="A702" s="31"/>
      <c r="B702" s="31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32"/>
      <c r="N702" s="12"/>
      <c r="O702" s="33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5.75" customHeight="1">
      <c r="A703" s="31"/>
      <c r="B703" s="31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32"/>
      <c r="N703" s="12"/>
      <c r="O703" s="33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5.75" customHeight="1">
      <c r="A704" s="31"/>
      <c r="B704" s="31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32"/>
      <c r="N704" s="12"/>
      <c r="O704" s="33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5.75" customHeight="1">
      <c r="A705" s="31"/>
      <c r="B705" s="31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32"/>
      <c r="N705" s="12"/>
      <c r="O705" s="33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5.75" customHeight="1">
      <c r="A706" s="31"/>
      <c r="B706" s="31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32"/>
      <c r="N706" s="12"/>
      <c r="O706" s="33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5.75" customHeight="1">
      <c r="A707" s="31"/>
      <c r="B707" s="31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32"/>
      <c r="N707" s="12"/>
      <c r="O707" s="33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5.75" customHeight="1">
      <c r="A708" s="31"/>
      <c r="B708" s="31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32"/>
      <c r="N708" s="12"/>
      <c r="O708" s="33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5.75" customHeight="1">
      <c r="A709" s="31"/>
      <c r="B709" s="31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32"/>
      <c r="N709" s="12"/>
      <c r="O709" s="33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5.75" customHeight="1">
      <c r="A710" s="31"/>
      <c r="B710" s="31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32"/>
      <c r="N710" s="12"/>
      <c r="O710" s="33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5.75" customHeight="1">
      <c r="A711" s="31"/>
      <c r="B711" s="31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32"/>
      <c r="N711" s="12"/>
      <c r="O711" s="33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5.75" customHeight="1">
      <c r="A712" s="31"/>
      <c r="B712" s="31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32"/>
      <c r="N712" s="12"/>
      <c r="O712" s="33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5.75" customHeight="1">
      <c r="A713" s="31"/>
      <c r="B713" s="31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32"/>
      <c r="N713" s="12"/>
      <c r="O713" s="33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5.75" customHeight="1">
      <c r="A714" s="31"/>
      <c r="B714" s="31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32"/>
      <c r="N714" s="12"/>
      <c r="O714" s="33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5.75" customHeight="1">
      <c r="A715" s="31"/>
      <c r="B715" s="31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32"/>
      <c r="N715" s="12"/>
      <c r="O715" s="33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5.75" customHeight="1">
      <c r="A716" s="31"/>
      <c r="B716" s="31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32"/>
      <c r="N716" s="12"/>
      <c r="O716" s="33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5.75" customHeight="1">
      <c r="A717" s="31"/>
      <c r="B717" s="31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32"/>
      <c r="N717" s="12"/>
      <c r="O717" s="33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5.75" customHeight="1">
      <c r="A718" s="31"/>
      <c r="B718" s="31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32"/>
      <c r="N718" s="12"/>
      <c r="O718" s="33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5.75" customHeight="1">
      <c r="A719" s="31"/>
      <c r="B719" s="31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32"/>
      <c r="N719" s="12"/>
      <c r="O719" s="33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5.75" customHeight="1">
      <c r="A720" s="31"/>
      <c r="B720" s="31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32"/>
      <c r="N720" s="12"/>
      <c r="O720" s="33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5.75" customHeight="1">
      <c r="A721" s="31"/>
      <c r="B721" s="31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32"/>
      <c r="N721" s="12"/>
      <c r="O721" s="33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5.75" customHeight="1">
      <c r="A722" s="31"/>
      <c r="B722" s="31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32"/>
      <c r="N722" s="12"/>
      <c r="O722" s="33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5.75" customHeight="1">
      <c r="A723" s="31"/>
      <c r="B723" s="31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32"/>
      <c r="N723" s="12"/>
      <c r="O723" s="33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5.75" customHeight="1">
      <c r="A724" s="31"/>
      <c r="B724" s="31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32"/>
      <c r="N724" s="12"/>
      <c r="O724" s="33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5.75" customHeight="1">
      <c r="A725" s="31"/>
      <c r="B725" s="31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32"/>
      <c r="N725" s="12"/>
      <c r="O725" s="33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5.75" customHeight="1">
      <c r="A726" s="31"/>
      <c r="B726" s="31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32"/>
      <c r="N726" s="12"/>
      <c r="O726" s="33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5.75" customHeight="1">
      <c r="A727" s="31"/>
      <c r="B727" s="31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32"/>
      <c r="N727" s="12"/>
      <c r="O727" s="33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5.75" customHeight="1">
      <c r="A728" s="31"/>
      <c r="B728" s="31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32"/>
      <c r="N728" s="12"/>
      <c r="O728" s="33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5.75" customHeight="1">
      <c r="A729" s="31"/>
      <c r="B729" s="31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32"/>
      <c r="N729" s="12"/>
      <c r="O729" s="33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5.75" customHeight="1">
      <c r="A730" s="31"/>
      <c r="B730" s="31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32"/>
      <c r="N730" s="12"/>
      <c r="O730" s="33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5.75" customHeight="1">
      <c r="A731" s="31"/>
      <c r="B731" s="31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32"/>
      <c r="N731" s="12"/>
      <c r="O731" s="33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5.75" customHeight="1">
      <c r="A732" s="31"/>
      <c r="B732" s="31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32"/>
      <c r="N732" s="12"/>
      <c r="O732" s="33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5.75" customHeight="1">
      <c r="A733" s="31"/>
      <c r="B733" s="31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32"/>
      <c r="N733" s="12"/>
      <c r="O733" s="33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5.75" customHeight="1">
      <c r="A734" s="31"/>
      <c r="B734" s="31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32"/>
      <c r="N734" s="12"/>
      <c r="O734" s="33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5.75" customHeight="1">
      <c r="A735" s="31"/>
      <c r="B735" s="31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32"/>
      <c r="N735" s="12"/>
      <c r="O735" s="33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5.75" customHeight="1">
      <c r="A736" s="31"/>
      <c r="B736" s="31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32"/>
      <c r="N736" s="12"/>
      <c r="O736" s="33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5.75" customHeight="1">
      <c r="A737" s="31"/>
      <c r="B737" s="31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32"/>
      <c r="N737" s="12"/>
      <c r="O737" s="33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5.75" customHeight="1">
      <c r="A738" s="31"/>
      <c r="B738" s="31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32"/>
      <c r="N738" s="12"/>
      <c r="O738" s="33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5.75" customHeight="1">
      <c r="A739" s="31"/>
      <c r="B739" s="31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32"/>
      <c r="N739" s="12"/>
      <c r="O739" s="33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5.75" customHeight="1">
      <c r="A740" s="31"/>
      <c r="B740" s="31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32"/>
      <c r="N740" s="12"/>
      <c r="O740" s="33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5.75" customHeight="1">
      <c r="A741" s="31"/>
      <c r="B741" s="31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32"/>
      <c r="N741" s="12"/>
      <c r="O741" s="33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5.75" customHeight="1">
      <c r="A742" s="31"/>
      <c r="B742" s="31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32"/>
      <c r="N742" s="12"/>
      <c r="O742" s="33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5.75" customHeight="1">
      <c r="A743" s="31"/>
      <c r="B743" s="31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32"/>
      <c r="N743" s="12"/>
      <c r="O743" s="33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5.75" customHeight="1">
      <c r="A744" s="31"/>
      <c r="B744" s="31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32"/>
      <c r="N744" s="12"/>
      <c r="O744" s="33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5.75" customHeight="1">
      <c r="A745" s="31"/>
      <c r="B745" s="31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32"/>
      <c r="N745" s="12"/>
      <c r="O745" s="33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5.75" customHeight="1">
      <c r="A746" s="31"/>
      <c r="B746" s="31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32"/>
      <c r="N746" s="12"/>
      <c r="O746" s="33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5.75" customHeight="1">
      <c r="A747" s="31"/>
      <c r="B747" s="31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32"/>
      <c r="N747" s="12"/>
      <c r="O747" s="33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5.75" customHeight="1">
      <c r="A748" s="31"/>
      <c r="B748" s="31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32"/>
      <c r="N748" s="12"/>
      <c r="O748" s="33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5.75" customHeight="1">
      <c r="A749" s="31"/>
      <c r="B749" s="31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32"/>
      <c r="N749" s="12"/>
      <c r="O749" s="33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5.75" customHeight="1">
      <c r="A750" s="31"/>
      <c r="B750" s="31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32"/>
      <c r="N750" s="12"/>
      <c r="O750" s="33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5.75" customHeight="1">
      <c r="A751" s="31"/>
      <c r="B751" s="31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32"/>
      <c r="N751" s="12"/>
      <c r="O751" s="33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5.75" customHeight="1">
      <c r="A752" s="31"/>
      <c r="B752" s="31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32"/>
      <c r="N752" s="12"/>
      <c r="O752" s="33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5.75" customHeight="1">
      <c r="A753" s="31"/>
      <c r="B753" s="31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32"/>
      <c r="N753" s="12"/>
      <c r="O753" s="33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5.75" customHeight="1">
      <c r="A754" s="31"/>
      <c r="B754" s="31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32"/>
      <c r="N754" s="12"/>
      <c r="O754" s="33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5.75" customHeight="1">
      <c r="A755" s="31"/>
      <c r="B755" s="31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32"/>
      <c r="N755" s="12"/>
      <c r="O755" s="33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5.75" customHeight="1">
      <c r="A756" s="31"/>
      <c r="B756" s="31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32"/>
      <c r="N756" s="12"/>
      <c r="O756" s="33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5.75" customHeight="1">
      <c r="A757" s="31"/>
      <c r="B757" s="31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32"/>
      <c r="N757" s="12"/>
      <c r="O757" s="33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5.75" customHeight="1">
      <c r="A758" s="31"/>
      <c r="B758" s="31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32"/>
      <c r="N758" s="12"/>
      <c r="O758" s="33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5.75" customHeight="1">
      <c r="A759" s="31"/>
      <c r="B759" s="31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32"/>
      <c r="N759" s="12"/>
      <c r="O759" s="33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5.75" customHeight="1">
      <c r="A760" s="31"/>
      <c r="B760" s="31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32"/>
      <c r="N760" s="12"/>
      <c r="O760" s="33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5.75" customHeight="1">
      <c r="A761" s="31"/>
      <c r="B761" s="31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32"/>
      <c r="N761" s="12"/>
      <c r="O761" s="33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5.75" customHeight="1">
      <c r="A762" s="31"/>
      <c r="B762" s="31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32"/>
      <c r="N762" s="12"/>
      <c r="O762" s="33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5.75" customHeight="1">
      <c r="A763" s="31"/>
      <c r="B763" s="31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32"/>
      <c r="N763" s="12"/>
      <c r="O763" s="33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5.75" customHeight="1">
      <c r="A764" s="31"/>
      <c r="B764" s="31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32"/>
      <c r="N764" s="12"/>
      <c r="O764" s="33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5.75" customHeight="1">
      <c r="A765" s="31"/>
      <c r="B765" s="31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32"/>
      <c r="N765" s="12"/>
      <c r="O765" s="33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5.75" customHeight="1">
      <c r="A766" s="31"/>
      <c r="B766" s="31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32"/>
      <c r="N766" s="12"/>
      <c r="O766" s="33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5.75" customHeight="1">
      <c r="A767" s="31"/>
      <c r="B767" s="31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32"/>
      <c r="N767" s="12"/>
      <c r="O767" s="33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5.75" customHeight="1">
      <c r="A768" s="31"/>
      <c r="B768" s="31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32"/>
      <c r="N768" s="12"/>
      <c r="O768" s="33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5.75" customHeight="1">
      <c r="A769" s="31"/>
      <c r="B769" s="31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32"/>
      <c r="N769" s="12"/>
      <c r="O769" s="33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5.75" customHeight="1">
      <c r="A770" s="31"/>
      <c r="B770" s="31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32"/>
      <c r="N770" s="12"/>
      <c r="O770" s="33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5.75" customHeight="1">
      <c r="A771" s="31"/>
      <c r="B771" s="31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32"/>
      <c r="N771" s="12"/>
      <c r="O771" s="33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5.75" customHeight="1">
      <c r="A772" s="31"/>
      <c r="B772" s="31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32"/>
      <c r="N772" s="12"/>
      <c r="O772" s="33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5.75" customHeight="1">
      <c r="A773" s="31"/>
      <c r="B773" s="31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32"/>
      <c r="N773" s="12"/>
      <c r="O773" s="33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5.75" customHeight="1">
      <c r="A774" s="31"/>
      <c r="B774" s="31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32"/>
      <c r="N774" s="12"/>
      <c r="O774" s="33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5.75" customHeight="1">
      <c r="A775" s="31"/>
      <c r="B775" s="31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32"/>
      <c r="N775" s="12"/>
      <c r="O775" s="33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5.75" customHeight="1">
      <c r="A776" s="31"/>
      <c r="B776" s="31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32"/>
      <c r="N776" s="12"/>
      <c r="O776" s="33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5.75" customHeight="1">
      <c r="A777" s="31"/>
      <c r="B777" s="31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32"/>
      <c r="N777" s="12"/>
      <c r="O777" s="33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5.75" customHeight="1">
      <c r="A778" s="31"/>
      <c r="B778" s="31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32"/>
      <c r="N778" s="12"/>
      <c r="O778" s="33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5.75" customHeight="1">
      <c r="A779" s="31"/>
      <c r="B779" s="31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32"/>
      <c r="N779" s="12"/>
      <c r="O779" s="33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5.75" customHeight="1">
      <c r="A780" s="31"/>
      <c r="B780" s="31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32"/>
      <c r="N780" s="12"/>
      <c r="O780" s="33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5.75" customHeight="1">
      <c r="A781" s="31"/>
      <c r="B781" s="31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32"/>
      <c r="N781" s="12"/>
      <c r="O781" s="33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5.75" customHeight="1">
      <c r="A782" s="31"/>
      <c r="B782" s="31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32"/>
      <c r="N782" s="12"/>
      <c r="O782" s="33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5.75" customHeight="1">
      <c r="A783" s="31"/>
      <c r="B783" s="31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32"/>
      <c r="N783" s="12"/>
      <c r="O783" s="33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5.75" customHeight="1">
      <c r="A784" s="31"/>
      <c r="B784" s="31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32"/>
      <c r="N784" s="12"/>
      <c r="O784" s="33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5.75" customHeight="1">
      <c r="A785" s="31"/>
      <c r="B785" s="31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32"/>
      <c r="N785" s="12"/>
      <c r="O785" s="33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5.75" customHeight="1">
      <c r="A786" s="31"/>
      <c r="B786" s="31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32"/>
      <c r="N786" s="12"/>
      <c r="O786" s="33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5.75" customHeight="1">
      <c r="A787" s="31"/>
      <c r="B787" s="31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32"/>
      <c r="N787" s="12"/>
      <c r="O787" s="33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5.75" customHeight="1">
      <c r="A788" s="31"/>
      <c r="B788" s="31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32"/>
      <c r="N788" s="12"/>
      <c r="O788" s="33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5.75" customHeight="1">
      <c r="A789" s="31"/>
      <c r="B789" s="31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32"/>
      <c r="N789" s="12"/>
      <c r="O789" s="33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5.75" customHeight="1">
      <c r="A790" s="31"/>
      <c r="B790" s="31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32"/>
      <c r="N790" s="12"/>
      <c r="O790" s="33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5.75" customHeight="1">
      <c r="A791" s="31"/>
      <c r="B791" s="31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32"/>
      <c r="N791" s="12"/>
      <c r="O791" s="33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5.75" customHeight="1">
      <c r="A792" s="31"/>
      <c r="B792" s="31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32"/>
      <c r="N792" s="12"/>
      <c r="O792" s="33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5.75" customHeight="1">
      <c r="A793" s="31"/>
      <c r="B793" s="31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32"/>
      <c r="N793" s="12"/>
      <c r="O793" s="33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5.75" customHeight="1">
      <c r="A794" s="31"/>
      <c r="B794" s="31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32"/>
      <c r="N794" s="12"/>
      <c r="O794" s="33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5.75" customHeight="1">
      <c r="A795" s="31"/>
      <c r="B795" s="31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32"/>
      <c r="N795" s="12"/>
      <c r="O795" s="33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5.75" customHeight="1">
      <c r="A796" s="31"/>
      <c r="B796" s="31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32"/>
      <c r="N796" s="12"/>
      <c r="O796" s="33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5.75" customHeight="1">
      <c r="A797" s="31"/>
      <c r="B797" s="31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32"/>
      <c r="N797" s="12"/>
      <c r="O797" s="33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5.75" customHeight="1">
      <c r="A798" s="31"/>
      <c r="B798" s="31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32"/>
      <c r="N798" s="12"/>
      <c r="O798" s="33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5.75" customHeight="1">
      <c r="A799" s="31"/>
      <c r="B799" s="31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32"/>
      <c r="N799" s="12"/>
      <c r="O799" s="33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5.75" customHeight="1">
      <c r="A800" s="31"/>
      <c r="B800" s="31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32"/>
      <c r="N800" s="12"/>
      <c r="O800" s="33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5.75" customHeight="1">
      <c r="A801" s="31"/>
      <c r="B801" s="31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32"/>
      <c r="N801" s="12"/>
      <c r="O801" s="33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5.75" customHeight="1">
      <c r="A802" s="31"/>
      <c r="B802" s="31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32"/>
      <c r="N802" s="12"/>
      <c r="O802" s="33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5.75" customHeight="1">
      <c r="A803" s="31"/>
      <c r="B803" s="31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32"/>
      <c r="N803" s="12"/>
      <c r="O803" s="33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5.75" customHeight="1">
      <c r="A804" s="31"/>
      <c r="B804" s="31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32"/>
      <c r="N804" s="12"/>
      <c r="O804" s="33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5.75" customHeight="1">
      <c r="A805" s="31"/>
      <c r="B805" s="31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32"/>
      <c r="N805" s="12"/>
      <c r="O805" s="33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5.75" customHeight="1">
      <c r="A806" s="31"/>
      <c r="B806" s="31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32"/>
      <c r="N806" s="12"/>
      <c r="O806" s="33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5.75" customHeight="1">
      <c r="A807" s="31"/>
      <c r="B807" s="31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32"/>
      <c r="N807" s="12"/>
      <c r="O807" s="33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5.75" customHeight="1">
      <c r="A808" s="31"/>
      <c r="B808" s="31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32"/>
      <c r="N808" s="12"/>
      <c r="O808" s="33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5.75" customHeight="1">
      <c r="A809" s="31"/>
      <c r="B809" s="31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32"/>
      <c r="N809" s="12"/>
      <c r="O809" s="33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5.75" customHeight="1">
      <c r="A810" s="31"/>
      <c r="B810" s="31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32"/>
      <c r="N810" s="12"/>
      <c r="O810" s="33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5.75" customHeight="1">
      <c r="A811" s="31"/>
      <c r="B811" s="31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32"/>
      <c r="N811" s="12"/>
      <c r="O811" s="33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5.75" customHeight="1">
      <c r="A812" s="31"/>
      <c r="B812" s="31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32"/>
      <c r="N812" s="12"/>
      <c r="O812" s="33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5.75" customHeight="1">
      <c r="A813" s="31"/>
      <c r="B813" s="31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32"/>
      <c r="N813" s="12"/>
      <c r="O813" s="33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5.75" customHeight="1">
      <c r="A814" s="31"/>
      <c r="B814" s="31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32"/>
      <c r="N814" s="12"/>
      <c r="O814" s="33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5.75" customHeight="1">
      <c r="A815" s="31"/>
      <c r="B815" s="31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32"/>
      <c r="N815" s="12"/>
      <c r="O815" s="33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5.75" customHeight="1">
      <c r="A816" s="31"/>
      <c r="B816" s="31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32"/>
      <c r="N816" s="12"/>
      <c r="O816" s="33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5.75" customHeight="1">
      <c r="A817" s="31"/>
      <c r="B817" s="31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32"/>
      <c r="N817" s="12"/>
      <c r="O817" s="33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5.75" customHeight="1">
      <c r="A818" s="31"/>
      <c r="B818" s="31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32"/>
      <c r="N818" s="12"/>
      <c r="O818" s="33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5.75" customHeight="1">
      <c r="A819" s="31"/>
      <c r="B819" s="31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32"/>
      <c r="N819" s="12"/>
      <c r="O819" s="33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5.75" customHeight="1">
      <c r="A820" s="31"/>
      <c r="B820" s="31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32"/>
      <c r="N820" s="12"/>
      <c r="O820" s="33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5.75" customHeight="1">
      <c r="A821" s="31"/>
      <c r="B821" s="31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32"/>
      <c r="N821" s="12"/>
      <c r="O821" s="33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5.75" customHeight="1">
      <c r="A822" s="31"/>
      <c r="B822" s="31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32"/>
      <c r="N822" s="12"/>
      <c r="O822" s="33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5.75" customHeight="1">
      <c r="A823" s="31"/>
      <c r="B823" s="31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32"/>
      <c r="N823" s="12"/>
      <c r="O823" s="33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5.75" customHeight="1">
      <c r="A824" s="31"/>
      <c r="B824" s="31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32"/>
      <c r="N824" s="12"/>
      <c r="O824" s="33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5.75" customHeight="1">
      <c r="A825" s="31"/>
      <c r="B825" s="31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32"/>
      <c r="N825" s="12"/>
      <c r="O825" s="33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5.75" customHeight="1">
      <c r="A826" s="31"/>
      <c r="B826" s="31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32"/>
      <c r="N826" s="12"/>
      <c r="O826" s="33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5.75" customHeight="1">
      <c r="A827" s="31"/>
      <c r="B827" s="31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32"/>
      <c r="N827" s="12"/>
      <c r="O827" s="33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5.75" customHeight="1">
      <c r="A828" s="31"/>
      <c r="B828" s="31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32"/>
      <c r="N828" s="12"/>
      <c r="O828" s="33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5.75" customHeight="1">
      <c r="A829" s="31"/>
      <c r="B829" s="31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32"/>
      <c r="N829" s="12"/>
      <c r="O829" s="33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5.75" customHeight="1">
      <c r="A830" s="31"/>
      <c r="B830" s="31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32"/>
      <c r="N830" s="12"/>
      <c r="O830" s="33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5.75" customHeight="1">
      <c r="A831" s="31"/>
      <c r="B831" s="31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32"/>
      <c r="N831" s="12"/>
      <c r="O831" s="33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5.75" customHeight="1">
      <c r="A832" s="31"/>
      <c r="B832" s="31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32"/>
      <c r="N832" s="12"/>
      <c r="O832" s="33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5.75" customHeight="1">
      <c r="A833" s="31"/>
      <c r="B833" s="31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32"/>
      <c r="N833" s="12"/>
      <c r="O833" s="33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5.75" customHeight="1">
      <c r="A834" s="31"/>
      <c r="B834" s="31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32"/>
      <c r="N834" s="12"/>
      <c r="O834" s="33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5.75" customHeight="1">
      <c r="A835" s="31"/>
      <c r="B835" s="31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32"/>
      <c r="N835" s="12"/>
      <c r="O835" s="33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5.75" customHeight="1">
      <c r="A836" s="31"/>
      <c r="B836" s="31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32"/>
      <c r="N836" s="12"/>
      <c r="O836" s="33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5.75" customHeight="1">
      <c r="A837" s="31"/>
      <c r="B837" s="31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32"/>
      <c r="N837" s="12"/>
      <c r="O837" s="33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5.75" customHeight="1">
      <c r="A838" s="31"/>
      <c r="B838" s="31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32"/>
      <c r="N838" s="12"/>
      <c r="O838" s="33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5.75" customHeight="1">
      <c r="A839" s="31"/>
      <c r="B839" s="31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32"/>
      <c r="N839" s="12"/>
      <c r="O839" s="33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5.75" customHeight="1">
      <c r="A840" s="31"/>
      <c r="B840" s="31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32"/>
      <c r="N840" s="12"/>
      <c r="O840" s="33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5.75" customHeight="1">
      <c r="A841" s="31"/>
      <c r="B841" s="31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32"/>
      <c r="N841" s="12"/>
      <c r="O841" s="33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5.75" customHeight="1">
      <c r="A842" s="31"/>
      <c r="B842" s="31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32"/>
      <c r="N842" s="12"/>
      <c r="O842" s="33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5.75" customHeight="1">
      <c r="A843" s="31"/>
      <c r="B843" s="31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32"/>
      <c r="N843" s="12"/>
      <c r="O843" s="33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5.75" customHeight="1">
      <c r="A844" s="31"/>
      <c r="B844" s="31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32"/>
      <c r="N844" s="12"/>
      <c r="O844" s="33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5.75" customHeight="1">
      <c r="A845" s="31"/>
      <c r="B845" s="31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32"/>
      <c r="N845" s="12"/>
      <c r="O845" s="33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5.75" customHeight="1">
      <c r="A846" s="31"/>
      <c r="B846" s="31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32"/>
      <c r="N846" s="12"/>
      <c r="O846" s="33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5.75" customHeight="1">
      <c r="A847" s="31"/>
      <c r="B847" s="31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32"/>
      <c r="N847" s="12"/>
      <c r="O847" s="33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5.75" customHeight="1">
      <c r="A848" s="31"/>
      <c r="B848" s="31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32"/>
      <c r="N848" s="12"/>
      <c r="O848" s="33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5.75" customHeight="1">
      <c r="A849" s="31"/>
      <c r="B849" s="31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32"/>
      <c r="N849" s="12"/>
      <c r="O849" s="33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5.75" customHeight="1">
      <c r="A850" s="31"/>
      <c r="B850" s="31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32"/>
      <c r="N850" s="12"/>
      <c r="O850" s="33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5.75" customHeight="1">
      <c r="A851" s="31"/>
      <c r="B851" s="31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32"/>
      <c r="N851" s="12"/>
      <c r="O851" s="33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5.75" customHeight="1">
      <c r="A852" s="31"/>
      <c r="B852" s="31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32"/>
      <c r="N852" s="12"/>
      <c r="O852" s="33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5.75" customHeight="1">
      <c r="A853" s="31"/>
      <c r="B853" s="31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32"/>
      <c r="N853" s="12"/>
      <c r="O853" s="33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5.75" customHeight="1">
      <c r="A854" s="31"/>
      <c r="B854" s="31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32"/>
      <c r="N854" s="12"/>
      <c r="O854" s="33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5.75" customHeight="1">
      <c r="A855" s="31"/>
      <c r="B855" s="31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32"/>
      <c r="N855" s="12"/>
      <c r="O855" s="33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5.75" customHeight="1">
      <c r="A856" s="31"/>
      <c r="B856" s="31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32"/>
      <c r="N856" s="12"/>
      <c r="O856" s="33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5.75" customHeight="1">
      <c r="A857" s="31"/>
      <c r="B857" s="31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32"/>
      <c r="N857" s="12"/>
      <c r="O857" s="33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5.75" customHeight="1">
      <c r="A858" s="31"/>
      <c r="B858" s="31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32"/>
      <c r="N858" s="12"/>
      <c r="O858" s="33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5.75" customHeight="1">
      <c r="A859" s="31"/>
      <c r="B859" s="31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32"/>
      <c r="N859" s="12"/>
      <c r="O859" s="33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5.75" customHeight="1">
      <c r="A860" s="31"/>
      <c r="B860" s="31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32"/>
      <c r="N860" s="12"/>
      <c r="O860" s="33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5.75" customHeight="1">
      <c r="A861" s="31"/>
      <c r="B861" s="31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32"/>
      <c r="N861" s="12"/>
      <c r="O861" s="33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5.75" customHeight="1">
      <c r="A862" s="31"/>
      <c r="B862" s="31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32"/>
      <c r="N862" s="12"/>
      <c r="O862" s="33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5.75" customHeight="1">
      <c r="A863" s="31"/>
      <c r="B863" s="31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32"/>
      <c r="N863" s="12"/>
      <c r="O863" s="33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5.75" customHeight="1">
      <c r="A864" s="31"/>
      <c r="B864" s="31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32"/>
      <c r="N864" s="12"/>
      <c r="O864" s="33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5.75" customHeight="1">
      <c r="A865" s="31"/>
      <c r="B865" s="31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32"/>
      <c r="N865" s="12"/>
      <c r="O865" s="33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5.75" customHeight="1">
      <c r="A866" s="31"/>
      <c r="B866" s="31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32"/>
      <c r="N866" s="12"/>
      <c r="O866" s="33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5.75" customHeight="1">
      <c r="A867" s="31"/>
      <c r="B867" s="31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32"/>
      <c r="N867" s="12"/>
      <c r="O867" s="33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5.75" customHeight="1">
      <c r="A868" s="31"/>
      <c r="B868" s="31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32"/>
      <c r="N868" s="12"/>
      <c r="O868" s="33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5.75" customHeight="1">
      <c r="A869" s="31"/>
      <c r="B869" s="31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32"/>
      <c r="N869" s="12"/>
      <c r="O869" s="33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5.75" customHeight="1">
      <c r="A870" s="31"/>
      <c r="B870" s="31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32"/>
      <c r="N870" s="12"/>
      <c r="O870" s="33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5.75" customHeight="1">
      <c r="A871" s="31"/>
      <c r="B871" s="31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32"/>
      <c r="N871" s="12"/>
      <c r="O871" s="33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5.75" customHeight="1">
      <c r="A872" s="31"/>
      <c r="B872" s="31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32"/>
      <c r="N872" s="12"/>
      <c r="O872" s="33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5.75" customHeight="1">
      <c r="A873" s="31"/>
      <c r="B873" s="31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32"/>
      <c r="N873" s="12"/>
      <c r="O873" s="33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5.75" customHeight="1">
      <c r="A874" s="31"/>
      <c r="B874" s="31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32"/>
      <c r="N874" s="12"/>
      <c r="O874" s="33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5.75" customHeight="1">
      <c r="A875" s="31"/>
      <c r="B875" s="31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32"/>
      <c r="N875" s="12"/>
      <c r="O875" s="33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5.75" customHeight="1">
      <c r="A876" s="31"/>
      <c r="B876" s="31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32"/>
      <c r="N876" s="12"/>
      <c r="O876" s="33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5.75" customHeight="1">
      <c r="A877" s="31"/>
      <c r="B877" s="31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32"/>
      <c r="N877" s="12"/>
      <c r="O877" s="33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5.75" customHeight="1">
      <c r="A878" s="31"/>
      <c r="B878" s="31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32"/>
      <c r="N878" s="12"/>
      <c r="O878" s="33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5.75" customHeight="1">
      <c r="A879" s="31"/>
      <c r="B879" s="31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32"/>
      <c r="N879" s="12"/>
      <c r="O879" s="33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5.75" customHeight="1">
      <c r="A880" s="31"/>
      <c r="B880" s="31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32"/>
      <c r="N880" s="12"/>
      <c r="O880" s="33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5.75" customHeight="1">
      <c r="A881" s="31"/>
      <c r="B881" s="31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32"/>
      <c r="N881" s="12"/>
      <c r="O881" s="33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5.75" customHeight="1">
      <c r="A882" s="31"/>
      <c r="B882" s="31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32"/>
      <c r="N882" s="12"/>
      <c r="O882" s="33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5.75" customHeight="1">
      <c r="A883" s="31"/>
      <c r="B883" s="31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32"/>
      <c r="N883" s="12"/>
      <c r="O883" s="33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5.75" customHeight="1">
      <c r="A884" s="31"/>
      <c r="B884" s="31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32"/>
      <c r="N884" s="12"/>
      <c r="O884" s="33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5.75" customHeight="1">
      <c r="A885" s="31"/>
      <c r="B885" s="31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32"/>
      <c r="N885" s="12"/>
      <c r="O885" s="33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5.75" customHeight="1">
      <c r="A886" s="31"/>
      <c r="B886" s="31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32"/>
      <c r="N886" s="12"/>
      <c r="O886" s="33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5.75" customHeight="1">
      <c r="A887" s="31"/>
      <c r="B887" s="31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32"/>
      <c r="N887" s="12"/>
      <c r="O887" s="33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5.75" customHeight="1">
      <c r="A888" s="31"/>
      <c r="B888" s="31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32"/>
      <c r="N888" s="12"/>
      <c r="O888" s="33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5.75" customHeight="1">
      <c r="A889" s="31"/>
      <c r="B889" s="31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32"/>
      <c r="N889" s="12"/>
      <c r="O889" s="33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5.75" customHeight="1">
      <c r="A890" s="31"/>
      <c r="B890" s="31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32"/>
      <c r="N890" s="12"/>
      <c r="O890" s="33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5.75" customHeight="1">
      <c r="A891" s="31"/>
      <c r="B891" s="31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32"/>
      <c r="N891" s="12"/>
      <c r="O891" s="33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5.75" customHeight="1">
      <c r="A892" s="31"/>
      <c r="B892" s="31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32"/>
      <c r="N892" s="12"/>
      <c r="O892" s="33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5.75" customHeight="1">
      <c r="A893" s="31"/>
      <c r="B893" s="31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32"/>
      <c r="N893" s="12"/>
      <c r="O893" s="33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5.75" customHeight="1">
      <c r="A894" s="31"/>
      <c r="B894" s="31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32"/>
      <c r="N894" s="12"/>
      <c r="O894" s="33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5.75" customHeight="1">
      <c r="A895" s="31"/>
      <c r="B895" s="31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32"/>
      <c r="N895" s="12"/>
      <c r="O895" s="33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5.75" customHeight="1">
      <c r="A896" s="31"/>
      <c r="B896" s="31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32"/>
      <c r="N896" s="12"/>
      <c r="O896" s="33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5.75" customHeight="1">
      <c r="A897" s="31"/>
      <c r="B897" s="31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32"/>
      <c r="N897" s="12"/>
      <c r="O897" s="33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5.75" customHeight="1">
      <c r="A898" s="31"/>
      <c r="B898" s="31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32"/>
      <c r="N898" s="12"/>
      <c r="O898" s="33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5.75" customHeight="1">
      <c r="A899" s="31"/>
      <c r="B899" s="31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32"/>
      <c r="N899" s="12"/>
      <c r="O899" s="33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5.75" customHeight="1">
      <c r="A900" s="31"/>
      <c r="B900" s="31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32"/>
      <c r="N900" s="12"/>
      <c r="O900" s="33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5.75" customHeight="1">
      <c r="A901" s="31"/>
      <c r="B901" s="31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32"/>
      <c r="N901" s="12"/>
      <c r="O901" s="33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5.75" customHeight="1">
      <c r="A902" s="31"/>
      <c r="B902" s="31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32"/>
      <c r="N902" s="12"/>
      <c r="O902" s="33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5.75" customHeight="1">
      <c r="A903" s="31"/>
      <c r="B903" s="31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32"/>
      <c r="N903" s="12"/>
      <c r="O903" s="33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5.75" customHeight="1">
      <c r="A904" s="31"/>
      <c r="B904" s="31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32"/>
      <c r="N904" s="12"/>
      <c r="O904" s="33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5.75" customHeight="1">
      <c r="A905" s="31"/>
      <c r="B905" s="31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32"/>
      <c r="N905" s="12"/>
      <c r="O905" s="33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5.75" customHeight="1">
      <c r="A906" s="31"/>
      <c r="B906" s="31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32"/>
      <c r="N906" s="12"/>
      <c r="O906" s="33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5.75" customHeight="1">
      <c r="A907" s="31"/>
      <c r="B907" s="31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32"/>
      <c r="N907" s="12"/>
      <c r="O907" s="33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5.75" customHeight="1">
      <c r="A908" s="31"/>
      <c r="B908" s="31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32"/>
      <c r="N908" s="12"/>
      <c r="O908" s="33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5.75" customHeight="1">
      <c r="A909" s="31"/>
      <c r="B909" s="31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32"/>
      <c r="N909" s="12"/>
      <c r="O909" s="33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5.75" customHeight="1">
      <c r="A910" s="31"/>
      <c r="B910" s="31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32"/>
      <c r="N910" s="12"/>
      <c r="O910" s="33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5.75" customHeight="1">
      <c r="A911" s="31"/>
      <c r="B911" s="31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32"/>
      <c r="N911" s="12"/>
      <c r="O911" s="33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5.75" customHeight="1">
      <c r="A912" s="31"/>
      <c r="B912" s="31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32"/>
      <c r="N912" s="12"/>
      <c r="O912" s="33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5.75" customHeight="1">
      <c r="A913" s="31"/>
      <c r="B913" s="31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32"/>
      <c r="N913" s="12"/>
      <c r="O913" s="33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5.75" customHeight="1">
      <c r="A914" s="31"/>
      <c r="B914" s="31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32"/>
      <c r="N914" s="12"/>
      <c r="O914" s="33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5.75" customHeight="1">
      <c r="A915" s="31"/>
      <c r="B915" s="31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32"/>
      <c r="N915" s="12"/>
      <c r="O915" s="33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5.75" customHeight="1">
      <c r="A916" s="31"/>
      <c r="B916" s="31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32"/>
      <c r="N916" s="12"/>
      <c r="O916" s="33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5.75" customHeight="1">
      <c r="A917" s="31"/>
      <c r="B917" s="31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32"/>
      <c r="N917" s="12"/>
      <c r="O917" s="33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5.75" customHeight="1">
      <c r="A918" s="31"/>
      <c r="B918" s="31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32"/>
      <c r="N918" s="12"/>
      <c r="O918" s="33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5.75" customHeight="1">
      <c r="A919" s="31"/>
      <c r="B919" s="31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32"/>
      <c r="N919" s="12"/>
      <c r="O919" s="33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5.75" customHeight="1">
      <c r="A920" s="31"/>
      <c r="B920" s="31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32"/>
      <c r="N920" s="12"/>
      <c r="O920" s="33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5.75" customHeight="1">
      <c r="A921" s="31"/>
      <c r="B921" s="31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32"/>
      <c r="N921" s="12"/>
      <c r="O921" s="33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5.75" customHeight="1">
      <c r="A922" s="31"/>
      <c r="B922" s="31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32"/>
      <c r="N922" s="12"/>
      <c r="O922" s="33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5.75" customHeight="1">
      <c r="A923" s="31"/>
      <c r="B923" s="31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32"/>
      <c r="N923" s="12"/>
      <c r="O923" s="33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5.75" customHeight="1">
      <c r="A924" s="31"/>
      <c r="B924" s="31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32"/>
      <c r="N924" s="12"/>
      <c r="O924" s="33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5.75" customHeight="1">
      <c r="A925" s="31"/>
      <c r="B925" s="31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32"/>
      <c r="N925" s="12"/>
      <c r="O925" s="33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5.75" customHeight="1">
      <c r="A926" s="31"/>
      <c r="B926" s="31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32"/>
      <c r="N926" s="12"/>
      <c r="O926" s="33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5.75" customHeight="1">
      <c r="A927" s="31"/>
      <c r="B927" s="31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32"/>
      <c r="N927" s="12"/>
      <c r="O927" s="33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5.75" customHeight="1">
      <c r="A928" s="31"/>
      <c r="B928" s="31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32"/>
      <c r="N928" s="12"/>
      <c r="O928" s="33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5.75" customHeight="1">
      <c r="A929" s="31"/>
      <c r="B929" s="31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32"/>
      <c r="N929" s="12"/>
      <c r="O929" s="33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5.75" customHeight="1">
      <c r="A930" s="31"/>
      <c r="B930" s="31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32"/>
      <c r="N930" s="12"/>
      <c r="O930" s="33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5.75" customHeight="1">
      <c r="A931" s="31"/>
      <c r="B931" s="31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32"/>
      <c r="N931" s="12"/>
      <c r="O931" s="33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5.75" customHeight="1">
      <c r="A932" s="31"/>
      <c r="B932" s="31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32"/>
      <c r="N932" s="12"/>
      <c r="O932" s="33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5.75" customHeight="1">
      <c r="A933" s="31"/>
      <c r="B933" s="31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32"/>
      <c r="N933" s="12"/>
      <c r="O933" s="33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5.75" customHeight="1">
      <c r="A934" s="31"/>
      <c r="B934" s="31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32"/>
      <c r="N934" s="12"/>
      <c r="O934" s="33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5.75" customHeight="1">
      <c r="A935" s="31"/>
      <c r="B935" s="31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32"/>
      <c r="N935" s="12"/>
      <c r="O935" s="33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5.75" customHeight="1">
      <c r="A936" s="31"/>
      <c r="B936" s="31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32"/>
      <c r="N936" s="12"/>
      <c r="O936" s="33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5.75" customHeight="1">
      <c r="A937" s="31"/>
      <c r="B937" s="31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32"/>
      <c r="N937" s="12"/>
      <c r="O937" s="33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5.75" customHeight="1">
      <c r="A938" s="31"/>
      <c r="B938" s="31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32"/>
      <c r="N938" s="12"/>
      <c r="O938" s="33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5.75" customHeight="1">
      <c r="A939" s="31"/>
      <c r="B939" s="31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32"/>
      <c r="N939" s="12"/>
      <c r="O939" s="33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5.75" customHeight="1">
      <c r="A940" s="31"/>
      <c r="B940" s="31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32"/>
      <c r="N940" s="12"/>
      <c r="O940" s="33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5.75" customHeight="1">
      <c r="A941" s="31"/>
      <c r="B941" s="31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32"/>
      <c r="N941" s="12"/>
      <c r="O941" s="33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5.75" customHeight="1">
      <c r="A942" s="31"/>
      <c r="B942" s="31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32"/>
      <c r="N942" s="12"/>
      <c r="O942" s="33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5.75" customHeight="1">
      <c r="A943" s="31"/>
      <c r="B943" s="31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32"/>
      <c r="N943" s="12"/>
      <c r="O943" s="33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5.75" customHeight="1">
      <c r="A944" s="31"/>
      <c r="B944" s="31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32"/>
      <c r="N944" s="12"/>
      <c r="O944" s="33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5.75" customHeight="1">
      <c r="A945" s="31"/>
      <c r="B945" s="31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32"/>
      <c r="N945" s="12"/>
      <c r="O945" s="33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5.75" customHeight="1">
      <c r="A946" s="31"/>
      <c r="B946" s="31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32"/>
      <c r="N946" s="12"/>
      <c r="O946" s="33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5.75" customHeight="1">
      <c r="A947" s="31"/>
      <c r="B947" s="31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32"/>
      <c r="N947" s="12"/>
      <c r="O947" s="33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5.75" customHeight="1">
      <c r="A948" s="31"/>
      <c r="B948" s="31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32"/>
      <c r="N948" s="12"/>
      <c r="O948" s="33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5.75" customHeight="1">
      <c r="A949" s="31"/>
      <c r="B949" s="31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32"/>
      <c r="N949" s="12"/>
      <c r="O949" s="33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5.75" customHeight="1">
      <c r="A950" s="31"/>
      <c r="B950" s="31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32"/>
      <c r="N950" s="12"/>
      <c r="O950" s="33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5.75" customHeight="1">
      <c r="A951" s="31"/>
      <c r="B951" s="31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32"/>
      <c r="N951" s="12"/>
      <c r="O951" s="33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5.75" customHeight="1">
      <c r="A952" s="31"/>
      <c r="B952" s="31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32"/>
      <c r="N952" s="12"/>
      <c r="O952" s="33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5.75" customHeight="1">
      <c r="A953" s="31"/>
      <c r="B953" s="31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32"/>
      <c r="N953" s="12"/>
      <c r="O953" s="33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5.75" customHeight="1">
      <c r="A954" s="31"/>
      <c r="B954" s="31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32"/>
      <c r="N954" s="12"/>
      <c r="O954" s="33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5.75" customHeight="1">
      <c r="A955" s="31"/>
      <c r="B955" s="31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32"/>
      <c r="N955" s="12"/>
      <c r="O955" s="33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5.75" customHeight="1">
      <c r="A956" s="31"/>
      <c r="B956" s="31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32"/>
      <c r="N956" s="12"/>
      <c r="O956" s="33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5.75" customHeight="1">
      <c r="A957" s="31"/>
      <c r="B957" s="31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32"/>
      <c r="N957" s="12"/>
      <c r="O957" s="33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5.75" customHeight="1">
      <c r="A958" s="31"/>
      <c r="B958" s="31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32"/>
      <c r="N958" s="12"/>
      <c r="O958" s="33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5.75" customHeight="1">
      <c r="A959" s="31"/>
      <c r="B959" s="31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32"/>
      <c r="N959" s="12"/>
      <c r="O959" s="33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5.75" customHeight="1">
      <c r="A960" s="31"/>
      <c r="B960" s="31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32"/>
      <c r="N960" s="12"/>
      <c r="O960" s="33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5.75" customHeight="1">
      <c r="A961" s="31"/>
      <c r="B961" s="31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32"/>
      <c r="N961" s="12"/>
      <c r="O961" s="33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5.75" customHeight="1">
      <c r="A962" s="31"/>
      <c r="B962" s="31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32"/>
      <c r="N962" s="12"/>
      <c r="O962" s="33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5.75" customHeight="1">
      <c r="A963" s="31"/>
      <c r="B963" s="31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32"/>
      <c r="N963" s="12"/>
      <c r="O963" s="33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5.75" customHeight="1">
      <c r="A964" s="31"/>
      <c r="B964" s="31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32"/>
      <c r="N964" s="12"/>
      <c r="O964" s="33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5.75" customHeight="1">
      <c r="A965" s="31"/>
      <c r="B965" s="31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32"/>
      <c r="N965" s="12"/>
      <c r="O965" s="33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5.75" customHeight="1">
      <c r="A966" s="31"/>
      <c r="B966" s="31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32"/>
      <c r="N966" s="12"/>
      <c r="O966" s="33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5.75" customHeight="1">
      <c r="A967" s="31"/>
      <c r="B967" s="31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32"/>
      <c r="N967" s="12"/>
      <c r="O967" s="33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5.75" customHeight="1">
      <c r="A968" s="31"/>
      <c r="B968" s="31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32"/>
      <c r="N968" s="12"/>
      <c r="O968" s="33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5.75" customHeight="1">
      <c r="A969" s="31"/>
      <c r="B969" s="31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32"/>
      <c r="N969" s="12"/>
      <c r="O969" s="33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5.75" customHeight="1">
      <c r="A970" s="31"/>
      <c r="B970" s="31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32"/>
      <c r="N970" s="12"/>
      <c r="O970" s="33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5.75" customHeight="1">
      <c r="A971" s="31"/>
      <c r="B971" s="31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32"/>
      <c r="N971" s="12"/>
      <c r="O971" s="33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5.75" customHeight="1">
      <c r="A972" s="31"/>
      <c r="B972" s="31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32"/>
      <c r="N972" s="12"/>
      <c r="O972" s="33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5.75" customHeight="1">
      <c r="A973" s="31"/>
      <c r="B973" s="31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32"/>
      <c r="N973" s="12"/>
      <c r="O973" s="33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5.75" customHeight="1">
      <c r="A974" s="31"/>
      <c r="B974" s="31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32"/>
      <c r="N974" s="12"/>
      <c r="O974" s="33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5.75" customHeight="1">
      <c r="A975" s="31"/>
      <c r="B975" s="31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32"/>
      <c r="N975" s="12"/>
      <c r="O975" s="33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5.75" customHeight="1">
      <c r="A976" s="31"/>
      <c r="B976" s="31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32"/>
      <c r="N976" s="12"/>
      <c r="O976" s="33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5.75" customHeight="1">
      <c r="A977" s="31"/>
      <c r="B977" s="31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32"/>
      <c r="N977" s="12"/>
      <c r="O977" s="33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5.75" customHeight="1">
      <c r="A978" s="31"/>
      <c r="B978" s="31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32"/>
      <c r="N978" s="12"/>
      <c r="O978" s="33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5.75" customHeight="1">
      <c r="A979" s="31"/>
      <c r="B979" s="31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32"/>
      <c r="N979" s="12"/>
      <c r="O979" s="33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5.75" customHeight="1">
      <c r="A980" s="31"/>
      <c r="B980" s="31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32"/>
      <c r="N980" s="12"/>
      <c r="O980" s="33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5.75" customHeight="1">
      <c r="A981" s="31"/>
      <c r="B981" s="31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32"/>
      <c r="N981" s="12"/>
      <c r="O981" s="33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5.75" customHeight="1">
      <c r="A982" s="31"/>
      <c r="B982" s="31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32"/>
      <c r="N982" s="12"/>
      <c r="O982" s="33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5.75" customHeight="1">
      <c r="A983" s="31"/>
      <c r="B983" s="31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32"/>
      <c r="N983" s="12"/>
      <c r="O983" s="33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5.75" customHeight="1">
      <c r="A984" s="31"/>
      <c r="B984" s="31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32"/>
      <c r="N984" s="12"/>
      <c r="O984" s="33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5.75" customHeight="1">
      <c r="A985" s="31"/>
      <c r="B985" s="31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32"/>
      <c r="N985" s="12"/>
      <c r="O985" s="33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5.75" customHeight="1">
      <c r="A986" s="31"/>
      <c r="B986" s="31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32"/>
      <c r="N986" s="12"/>
      <c r="O986" s="33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5.75" customHeight="1">
      <c r="A987" s="31"/>
      <c r="B987" s="31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32"/>
      <c r="N987" s="12"/>
      <c r="O987" s="33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5.75" customHeight="1">
      <c r="A988" s="31"/>
      <c r="B988" s="31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32"/>
      <c r="N988" s="12"/>
      <c r="O988" s="33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5.75" customHeight="1">
      <c r="A989" s="31"/>
      <c r="B989" s="31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32"/>
      <c r="N989" s="12"/>
      <c r="O989" s="33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5.75" customHeight="1">
      <c r="A990" s="31"/>
      <c r="B990" s="31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32"/>
      <c r="N990" s="12"/>
      <c r="O990" s="33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5.75" customHeight="1">
      <c r="A991" s="31"/>
      <c r="B991" s="31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32"/>
      <c r="N991" s="12"/>
      <c r="O991" s="33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5.75" customHeight="1">
      <c r="A992" s="31"/>
      <c r="B992" s="31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32"/>
      <c r="N992" s="12"/>
      <c r="O992" s="33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5.75" customHeight="1">
      <c r="A993" s="31"/>
      <c r="B993" s="31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32"/>
      <c r="N993" s="12"/>
      <c r="O993" s="33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5.75" customHeight="1">
      <c r="A994" s="31"/>
      <c r="B994" s="31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32"/>
      <c r="N994" s="12"/>
      <c r="O994" s="33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5.75" customHeight="1">
      <c r="A995" s="31"/>
      <c r="B995" s="31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32"/>
      <c r="N995" s="12"/>
      <c r="O995" s="33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5.75" customHeight="1">
      <c r="A996" s="31"/>
      <c r="B996" s="31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32"/>
      <c r="N996" s="12"/>
      <c r="O996" s="33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5.75" customHeight="1">
      <c r="A997" s="31"/>
      <c r="B997" s="31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32"/>
      <c r="N997" s="12"/>
      <c r="O997" s="33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5.75" customHeight="1">
      <c r="A998" s="31"/>
      <c r="B998" s="31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32"/>
      <c r="N998" s="12"/>
      <c r="O998" s="33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</sheetData>
  <conditionalFormatting sqref="K4:K998">
    <cfRule type="containsText" dxfId="18" priority="1" operator="containsText" text="attente">
      <formula>NOT(ISERROR(SEARCH(("attente"),(K4))))</formula>
    </cfRule>
  </conditionalFormatting>
  <conditionalFormatting sqref="K4:K998">
    <cfRule type="containsText" dxfId="17" priority="2" operator="containsText" text="En Banque">
      <formula>NOT(ISERROR(SEARCH(("En Banque"),(K4))))</formula>
    </cfRule>
  </conditionalFormatting>
  <conditionalFormatting sqref="H105 H122 H139 H156">
    <cfRule type="notContainsBlanks" dxfId="16" priority="3">
      <formula>LEN(TRIM(H105))&gt;0</formula>
    </cfRule>
  </conditionalFormatting>
  <pageMargins left="0.70000000000000007" right="0.70000000000000007" top="0.75000000000000011" bottom="0.75000000000000011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3000000}">
          <x14:formula1>
            <xm:f>Configuration!$G$8:$G$13</xm:f>
          </x14:formula1>
          <xm:sqref>K4:K998</xm:sqref>
        </x14:dataValidation>
        <x14:dataValidation type="list" allowBlank="1" showErrorMessage="1" xr:uid="{00000000-0002-0000-0000-000006000000}">
          <x14:formula1>
            <xm:f>Configuration!$E$9:$E$14</xm:f>
          </x14:formula1>
          <xm:sqref>L4:L998</xm:sqref>
        </x14:dataValidation>
        <x14:dataValidation type="list" allowBlank="1" showErrorMessage="1" xr:uid="{00000000-0002-0000-0000-000008000000}">
          <x14:formula1>
            <xm:f>Configuration!$B$8:$B$16</xm:f>
          </x14:formula1>
          <xm:sqref>C4:C998</xm:sqref>
        </x14:dataValidation>
        <x14:dataValidation type="list" allowBlank="1" showErrorMessage="1" xr:uid="{00000000-0002-0000-0000-000007000000}">
          <x14:formula1>
            <xm:f>Configuration!$I$8:$I$21</xm:f>
          </x14:formula1>
          <xm:sqref>I159:I998</xm:sqref>
        </x14:dataValidation>
        <x14:dataValidation type="list" allowBlank="1" showErrorMessage="1" xr:uid="{1C74D576-DE88-4CD5-85DB-11E46FC153A0}">
          <x14:formula1>
            <xm:f>Budget!$B$3:$B$304</xm:f>
          </x14:formula1>
          <xm:sqref>I4:I158</xm:sqref>
        </x14:dataValidation>
        <x14:dataValidation type="list" allowBlank="1" showInputMessage="1" showErrorMessage="1" xr:uid="{D7393121-451E-0540-9EC8-8243C7E6C3A5}">
          <x14:formula1>
            <xm:f>Configuration!$O$8:$O$9</xm:f>
          </x14:formula1>
          <xm:sqref>F2 F159:F1048576</xm:sqref>
        </x14:dataValidation>
        <x14:dataValidation type="list" allowBlank="1" showInputMessage="1" showErrorMessage="1" xr:uid="{5C2C0E40-EEE6-41CF-A026-0B60C0E897E2}">
          <x14:formula1>
            <xm:f>Configuration!$O$8:$P$8</xm:f>
          </x14:formula1>
          <xm:sqref>F4:F158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DB3E2"/>
    <pageSetUpPr fitToPage="1"/>
  </sheetPr>
  <dimension ref="A1:Y1002"/>
  <sheetViews>
    <sheetView showGridLines="0" workbookViewId="0">
      <selection activeCell="E2" sqref="E2"/>
    </sheetView>
  </sheetViews>
  <sheetFormatPr defaultColWidth="14.42578125" defaultRowHeight="15" customHeight="1"/>
  <cols>
    <col min="1" max="1" width="11.42578125" customWidth="1"/>
    <col min="2" max="2" width="47.42578125" customWidth="1"/>
    <col min="3" max="3" width="15.28515625" customWidth="1"/>
    <col min="4" max="4" width="22.28515625" customWidth="1"/>
    <col min="5" max="5" width="15.42578125" customWidth="1"/>
    <col min="6" max="6" width="32.85546875" customWidth="1"/>
    <col min="7" max="7" width="14.42578125" customWidth="1"/>
    <col min="8" max="8" width="19" customWidth="1"/>
    <col min="9" max="9" width="16.42578125" customWidth="1"/>
    <col min="10" max="10" width="12.85546875" customWidth="1"/>
    <col min="11" max="25" width="11.42578125" customWidth="1"/>
  </cols>
  <sheetData>
    <row r="1" spans="1:25" ht="69.95" customHeight="1">
      <c r="A1" s="143"/>
      <c r="B1" s="173"/>
      <c r="C1" s="173"/>
      <c r="D1" s="146" t="s">
        <v>47</v>
      </c>
      <c r="E1" s="174">
        <v>100</v>
      </c>
      <c r="F1" s="146" t="s">
        <v>48</v>
      </c>
      <c r="G1" s="175">
        <f>SUMIFS(Saisie!$J$2:$J$990, Saisie!$F$2:$F$990,"Charge", Saisie!$K$2:$K$990, "En Attente")</f>
        <v>5</v>
      </c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</row>
    <row r="2" spans="1:25" ht="69.95" customHeight="1">
      <c r="A2" s="173"/>
      <c r="B2" s="176" t="s">
        <v>49</v>
      </c>
      <c r="C2" s="173"/>
      <c r="D2" s="177" t="s">
        <v>50</v>
      </c>
      <c r="E2" s="178">
        <f>SUMIF(Saisie!$K$4:$K$992,"En Banque",Saisie!$O$4:$O$992)+E1</f>
        <v>160</v>
      </c>
      <c r="F2" s="179" t="s">
        <v>51</v>
      </c>
      <c r="G2" s="180">
        <f>SUMIF(Saisie!$F$2:$F$990,"Charge",Saisie!$J$2:$J$990)</f>
        <v>95</v>
      </c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5" ht="69.95" customHeight="1">
      <c r="A3" s="181"/>
      <c r="B3" s="182"/>
      <c r="C3" s="173"/>
      <c r="D3" s="179" t="s">
        <v>52</v>
      </c>
      <c r="E3" s="180">
        <f>SUMIF(Saisie!F4:F992,"Produit",Saisie!J4:J992)-SUMIF(Saisie!F4:F992,"Charge",Saisie!J4:J992)</f>
        <v>495</v>
      </c>
      <c r="F3" s="146" t="s">
        <v>53</v>
      </c>
      <c r="G3" s="175">
        <f>SUMIFS(Saisie!$J$2:$J$990, Saisie!$F$2:$F$990,"Produit", Saisie!$K$2:$K$990,"En Attente")</f>
        <v>440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</row>
    <row r="4" spans="1:25" ht="69.95" customHeight="1">
      <c r="A4" s="173"/>
      <c r="B4" s="182"/>
      <c r="C4" s="173"/>
      <c r="D4" s="177" t="s">
        <v>54</v>
      </c>
      <c r="E4" s="178">
        <f>E1+E3</f>
        <v>595</v>
      </c>
      <c r="F4" s="179" t="s">
        <v>55</v>
      </c>
      <c r="G4" s="180">
        <f>SUMIF(Saisie!$F$2:$F$990,"Produit",Saisie!$J$2:$J$990)</f>
        <v>590</v>
      </c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5" ht="4.5" customHeight="1">
      <c r="A5" s="183"/>
      <c r="B5" s="184"/>
      <c r="C5" s="183"/>
      <c r="D5" s="185"/>
      <c r="E5" s="186"/>
      <c r="F5" s="185"/>
      <c r="G5" s="187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1:25">
      <c r="B6" s="74"/>
      <c r="C6" s="74"/>
      <c r="D6" s="74"/>
      <c r="E6" s="74"/>
      <c r="F6" s="74"/>
      <c r="G6" s="74"/>
      <c r="H6" s="79"/>
    </row>
    <row r="7" spans="1:25" ht="44.25" customHeight="1">
      <c r="B7" s="188"/>
      <c r="C7" s="80"/>
      <c r="D7" s="81"/>
      <c r="E7" s="74"/>
      <c r="F7" s="74"/>
      <c r="G7" s="80"/>
      <c r="H7" s="81"/>
      <c r="I7" s="35"/>
      <c r="J7" s="36"/>
    </row>
    <row r="8" spans="1:25" ht="18.75" customHeight="1">
      <c r="A8" s="37"/>
      <c r="B8" s="82"/>
      <c r="C8" s="83"/>
      <c r="D8" s="83"/>
      <c r="E8" s="84"/>
      <c r="F8" s="82"/>
      <c r="G8" s="85"/>
      <c r="H8" s="86"/>
      <c r="I8" s="38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>
      <c r="B9" s="87"/>
      <c r="C9" s="88"/>
      <c r="D9" s="88"/>
      <c r="E9" s="74"/>
      <c r="F9" s="87"/>
      <c r="G9" s="88"/>
      <c r="H9" s="88"/>
      <c r="J9" s="39"/>
    </row>
    <row r="10" spans="1:25">
      <c r="B10" s="87"/>
      <c r="C10" s="88"/>
      <c r="D10" s="88"/>
      <c r="E10" s="74"/>
      <c r="F10" s="87"/>
      <c r="G10" s="88"/>
      <c r="H10" s="88"/>
      <c r="J10" s="39"/>
    </row>
    <row r="11" spans="1:25">
      <c r="B11" s="87"/>
      <c r="C11" s="88"/>
      <c r="D11" s="88"/>
      <c r="E11" s="74"/>
      <c r="F11" s="87"/>
      <c r="G11" s="88"/>
      <c r="H11" s="88"/>
      <c r="I11" s="39"/>
    </row>
    <row r="12" spans="1:25">
      <c r="B12" s="87"/>
      <c r="C12" s="88"/>
      <c r="D12" s="88"/>
      <c r="E12" s="74"/>
      <c r="F12" s="87"/>
      <c r="G12" s="88"/>
      <c r="H12" s="88"/>
    </row>
    <row r="13" spans="1:25">
      <c r="B13" s="87"/>
      <c r="C13" s="88"/>
      <c r="D13" s="88"/>
      <c r="E13" s="74"/>
      <c r="F13" s="87"/>
      <c r="G13" s="88"/>
      <c r="H13" s="88"/>
    </row>
    <row r="14" spans="1:25">
      <c r="B14" s="87"/>
      <c r="C14" s="88"/>
      <c r="D14" s="88"/>
      <c r="E14" s="74"/>
      <c r="F14" s="87"/>
      <c r="G14" s="88"/>
      <c r="H14" s="88"/>
    </row>
    <row r="15" spans="1:25" ht="12" customHeight="1">
      <c r="B15" s="87"/>
      <c r="C15" s="88"/>
      <c r="D15" s="88"/>
      <c r="E15" s="74"/>
      <c r="F15" s="87"/>
      <c r="G15" s="88"/>
      <c r="H15" s="88"/>
    </row>
    <row r="16" spans="1:25" ht="18" customHeight="1">
      <c r="B16" s="87"/>
      <c r="C16" s="88"/>
      <c r="D16" s="88"/>
      <c r="E16" s="74"/>
      <c r="F16" s="87"/>
      <c r="G16" s="88"/>
      <c r="H16" s="88"/>
    </row>
    <row r="17" spans="2:10">
      <c r="B17" s="87"/>
      <c r="C17" s="88"/>
      <c r="D17" s="88"/>
      <c r="E17" s="74"/>
      <c r="F17" s="87"/>
      <c r="G17" s="88"/>
      <c r="H17" s="88"/>
    </row>
    <row r="18" spans="2:10" ht="15.75" customHeight="1">
      <c r="B18" s="87"/>
      <c r="C18" s="88"/>
      <c r="D18" s="88"/>
      <c r="E18" s="74"/>
      <c r="F18" s="87"/>
      <c r="G18" s="88"/>
      <c r="H18" s="88"/>
    </row>
    <row r="19" spans="2:10">
      <c r="B19" s="87"/>
      <c r="C19" s="88"/>
      <c r="D19" s="88"/>
      <c r="E19" s="89"/>
      <c r="F19" s="87"/>
      <c r="G19" s="88"/>
      <c r="H19" s="88"/>
    </row>
    <row r="20" spans="2:10">
      <c r="B20" s="87"/>
      <c r="C20" s="88"/>
      <c r="D20" s="88"/>
      <c r="E20" s="74"/>
      <c r="F20" s="87"/>
      <c r="G20" s="88"/>
      <c r="H20" s="88"/>
    </row>
    <row r="21" spans="2:10" ht="15.75" customHeight="1">
      <c r="B21" s="87"/>
      <c r="C21" s="88"/>
      <c r="D21" s="88"/>
      <c r="E21" s="89"/>
      <c r="F21" s="87"/>
      <c r="G21" s="88"/>
      <c r="H21" s="88"/>
    </row>
    <row r="22" spans="2:10" ht="15.75" customHeight="1">
      <c r="B22" s="87"/>
      <c r="C22" s="88"/>
      <c r="D22" s="88"/>
      <c r="E22" s="89"/>
      <c r="F22" s="87"/>
      <c r="G22" s="88"/>
      <c r="H22" s="88"/>
    </row>
    <row r="23" spans="2:10" ht="15.75" customHeight="1">
      <c r="B23" s="87"/>
      <c r="C23" s="88"/>
      <c r="D23" s="88"/>
      <c r="E23" s="89"/>
      <c r="F23" s="87"/>
      <c r="G23" s="88"/>
      <c r="H23" s="88"/>
    </row>
    <row r="24" spans="2:10" ht="15.75" customHeight="1">
      <c r="B24" s="87"/>
      <c r="C24" s="88"/>
      <c r="D24" s="88"/>
      <c r="E24" s="89"/>
      <c r="F24" s="87"/>
      <c r="G24" s="88"/>
      <c r="H24" s="88"/>
      <c r="J24" s="39"/>
    </row>
    <row r="25" spans="2:10" ht="15.75" customHeight="1">
      <c r="B25" s="87"/>
      <c r="C25" s="88"/>
      <c r="D25" s="88"/>
      <c r="E25" s="74"/>
      <c r="F25" s="87"/>
      <c r="G25" s="88"/>
      <c r="H25" s="88"/>
    </row>
    <row r="26" spans="2:10" ht="15.75" customHeight="1">
      <c r="B26" s="90"/>
      <c r="C26" s="91"/>
      <c r="D26" s="91"/>
      <c r="E26" s="89"/>
      <c r="F26" s="87"/>
      <c r="G26" s="88"/>
      <c r="H26" s="88"/>
    </row>
    <row r="27" spans="2:10" ht="15.75" customHeight="1">
      <c r="B27" s="92"/>
      <c r="C27" s="93"/>
      <c r="D27" s="93"/>
      <c r="E27" s="74"/>
      <c r="F27" s="87"/>
      <c r="G27" s="88"/>
      <c r="H27" s="88"/>
    </row>
    <row r="28" spans="2:10" ht="15.75" customHeight="1">
      <c r="B28" s="92"/>
      <c r="C28" s="93"/>
      <c r="D28" s="93"/>
      <c r="E28" s="74"/>
      <c r="F28" s="94"/>
      <c r="G28" s="95"/>
      <c r="H28" s="95"/>
    </row>
    <row r="29" spans="2:10" ht="15.75" customHeight="1">
      <c r="B29" s="92"/>
      <c r="C29" s="93"/>
      <c r="D29" s="93"/>
      <c r="E29" s="74"/>
      <c r="F29" s="92"/>
      <c r="G29" s="93"/>
      <c r="H29" s="93"/>
    </row>
    <row r="30" spans="2:10" ht="15.75" customHeight="1">
      <c r="B30" s="92"/>
      <c r="C30" s="93"/>
      <c r="D30" s="93"/>
      <c r="E30" s="74"/>
      <c r="F30" s="92"/>
      <c r="G30" s="93"/>
      <c r="H30" s="93"/>
    </row>
    <row r="31" spans="2:10" ht="15.75" customHeight="1">
      <c r="B31" s="92"/>
      <c r="C31" s="93"/>
      <c r="D31" s="93"/>
      <c r="E31" s="74"/>
      <c r="F31" s="92"/>
      <c r="G31" s="93"/>
      <c r="H31" s="93"/>
    </row>
    <row r="32" spans="2:10" ht="15.75" customHeight="1">
      <c r="B32" s="92"/>
      <c r="C32" s="93"/>
      <c r="D32" s="93"/>
      <c r="E32" s="74"/>
      <c r="F32" s="92"/>
      <c r="G32" s="93"/>
      <c r="H32" s="93"/>
    </row>
    <row r="33" spans="2:10" ht="15.75" customHeight="1">
      <c r="B33" s="92"/>
      <c r="C33" s="93"/>
      <c r="D33" s="93"/>
      <c r="E33" s="74"/>
      <c r="F33" s="92"/>
      <c r="G33" s="93"/>
      <c r="H33" s="93"/>
    </row>
    <row r="34" spans="2:10" ht="15.75" customHeight="1">
      <c r="B34" s="92"/>
      <c r="C34" s="93"/>
      <c r="D34" s="93"/>
      <c r="E34" s="74"/>
      <c r="F34" s="92"/>
      <c r="G34" s="93"/>
      <c r="H34" s="93"/>
    </row>
    <row r="35" spans="2:10" ht="15.75" customHeight="1">
      <c r="B35" s="92"/>
      <c r="C35" s="93"/>
      <c r="D35" s="93"/>
      <c r="E35" s="74"/>
      <c r="F35" s="92"/>
      <c r="G35" s="93"/>
      <c r="H35" s="93"/>
    </row>
    <row r="36" spans="2:10" ht="15.75" customHeight="1">
      <c r="B36" s="92"/>
      <c r="C36" s="93"/>
      <c r="D36" s="93"/>
      <c r="E36" s="74"/>
      <c r="F36" s="92"/>
      <c r="G36" s="93"/>
      <c r="H36" s="93"/>
    </row>
    <row r="37" spans="2:10" ht="15.75" customHeight="1">
      <c r="B37" s="92"/>
      <c r="C37" s="93"/>
      <c r="D37" s="93"/>
      <c r="E37" s="89"/>
      <c r="F37" s="92"/>
      <c r="G37" s="93"/>
      <c r="H37" s="93"/>
      <c r="I37" s="39"/>
    </row>
    <row r="38" spans="2:10" ht="15.75" customHeight="1">
      <c r="B38" s="96"/>
      <c r="C38" s="97"/>
      <c r="D38" s="97"/>
      <c r="E38" s="74"/>
      <c r="F38" s="74"/>
      <c r="G38" s="74"/>
      <c r="H38" s="74"/>
      <c r="I38" s="41"/>
    </row>
    <row r="39" spans="2:10" ht="15.75" customHeight="1">
      <c r="B39" s="98"/>
      <c r="C39" s="99"/>
      <c r="D39" s="99"/>
      <c r="E39" s="74"/>
      <c r="F39" s="74"/>
      <c r="G39" s="74"/>
      <c r="H39" s="74"/>
      <c r="I39" s="39"/>
      <c r="J39" s="39"/>
    </row>
    <row r="40" spans="2:10" ht="15.75" customHeight="1">
      <c r="B40" s="74"/>
      <c r="C40" s="74"/>
      <c r="D40" s="74"/>
      <c r="E40" s="74"/>
      <c r="F40" s="74"/>
      <c r="G40" s="74"/>
      <c r="H40" s="74"/>
    </row>
    <row r="41" spans="2:10" ht="15.75" customHeight="1">
      <c r="B41" s="100"/>
      <c r="C41" s="89"/>
      <c r="D41" s="89"/>
      <c r="E41" s="74"/>
      <c r="F41" s="101"/>
      <c r="G41" s="89"/>
      <c r="H41" s="89"/>
    </row>
    <row r="42" spans="2:10" ht="15.75" customHeight="1">
      <c r="B42" s="74"/>
      <c r="C42" s="74"/>
      <c r="D42" s="74"/>
      <c r="E42" s="74"/>
      <c r="F42" s="74"/>
      <c r="G42" s="74"/>
      <c r="H42" s="74"/>
    </row>
    <row r="43" spans="2:10" ht="15.75" customHeight="1"/>
    <row r="44" spans="2:10" ht="15.75" customHeight="1"/>
    <row r="45" spans="2:10" ht="15.75" customHeight="1"/>
    <row r="46" spans="2:10" ht="15.75" customHeight="1"/>
    <row r="47" spans="2:10" ht="15.75" customHeight="1"/>
    <row r="48" spans="2:10" ht="15.75" customHeight="1">
      <c r="F48" s="21"/>
      <c r="G48" s="40"/>
      <c r="H48" s="40"/>
    </row>
    <row r="49" spans="6:8" ht="15.75" customHeight="1">
      <c r="F49" s="21"/>
      <c r="G49" s="40"/>
      <c r="H49" s="40"/>
    </row>
    <row r="50" spans="6:8" ht="15.75" customHeight="1">
      <c r="F50" s="21"/>
      <c r="G50" s="40"/>
      <c r="H50" s="40"/>
    </row>
    <row r="51" spans="6:8" ht="15.75" customHeight="1">
      <c r="F51" s="21"/>
      <c r="G51" s="40"/>
      <c r="H51" s="40"/>
    </row>
    <row r="52" spans="6:8" ht="15.75" customHeight="1">
      <c r="F52" s="21"/>
      <c r="G52" s="40"/>
      <c r="H52" s="40"/>
    </row>
    <row r="53" spans="6:8" ht="15.75" customHeight="1">
      <c r="F53" s="21"/>
      <c r="G53" s="40"/>
      <c r="H53" s="40"/>
    </row>
    <row r="54" spans="6:8" ht="15.75" customHeight="1">
      <c r="F54" s="21"/>
      <c r="G54" s="40"/>
      <c r="H54" s="40"/>
    </row>
    <row r="55" spans="6:8" ht="15.75" customHeight="1">
      <c r="F55" s="21"/>
      <c r="G55" s="40"/>
      <c r="H55" s="40"/>
    </row>
    <row r="56" spans="6:8" ht="15.75" customHeight="1">
      <c r="F56" s="21"/>
      <c r="G56" s="40"/>
      <c r="H56" s="40"/>
    </row>
    <row r="57" spans="6:8" ht="15.75" customHeight="1">
      <c r="F57" s="21"/>
      <c r="G57" s="40"/>
      <c r="H57" s="40"/>
    </row>
    <row r="58" spans="6:8" ht="15.75" customHeight="1">
      <c r="F58" s="21"/>
      <c r="G58" s="40"/>
      <c r="H58" s="40"/>
    </row>
    <row r="59" spans="6:8" ht="15.75" customHeight="1">
      <c r="F59" s="21"/>
      <c r="G59" s="40"/>
      <c r="H59" s="40"/>
    </row>
    <row r="60" spans="6:8" ht="15.75" customHeight="1"/>
    <row r="61" spans="6:8" ht="15.75" customHeight="1"/>
    <row r="62" spans="6:8" ht="15.75" customHeight="1"/>
    <row r="63" spans="6:8" ht="15.75" customHeight="1"/>
    <row r="64" spans="6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12000000000000001" right="0.12000000000000001" top="0.75000000000000011" bottom="0.7500000000000001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Z1018"/>
  <sheetViews>
    <sheetView showGridLines="0" tabSelected="1" workbookViewId="0">
      <selection activeCell="I20" sqref="I20"/>
    </sheetView>
  </sheetViews>
  <sheetFormatPr defaultColWidth="14.42578125" defaultRowHeight="15" customHeight="1"/>
  <cols>
    <col min="1" max="1" width="7.140625" style="215" customWidth="1"/>
    <col min="2" max="2" width="46.42578125" style="104" customWidth="1"/>
    <col min="3" max="6" width="20.85546875" style="104" customWidth="1"/>
    <col min="7" max="7" width="10.28515625" style="104" customWidth="1"/>
    <col min="8" max="9" width="25.85546875" style="104" customWidth="1"/>
    <col min="10" max="26" width="11.42578125" style="104" customWidth="1"/>
    <col min="27" max="16384" width="14.42578125" style="104"/>
  </cols>
  <sheetData>
    <row r="1" spans="1:26" ht="24.95" customHeight="1">
      <c r="B1" s="120"/>
      <c r="C1" s="224" t="s">
        <v>56</v>
      </c>
      <c r="D1" s="224"/>
      <c r="E1" s="224" t="s">
        <v>57</v>
      </c>
      <c r="F1" s="224"/>
      <c r="G1" s="189"/>
      <c r="H1" s="120" t="s">
        <v>58</v>
      </c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ht="27" customHeight="1">
      <c r="B2" s="120"/>
      <c r="C2" s="121" t="s">
        <v>59</v>
      </c>
      <c r="D2" s="121" t="s">
        <v>60</v>
      </c>
      <c r="E2" s="121" t="s">
        <v>59</v>
      </c>
      <c r="F2" s="122" t="s">
        <v>60</v>
      </c>
      <c r="G2" s="190"/>
      <c r="H2" s="191"/>
      <c r="I2" s="120" t="s">
        <v>61</v>
      </c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ht="19.5" customHeight="1">
      <c r="A3" s="216">
        <v>1</v>
      </c>
      <c r="B3" s="131" t="s">
        <v>62</v>
      </c>
      <c r="C3" s="132">
        <f>SUMIF($A:$A,$A3&amp;".*",C:C)-SUMIF($A:$A,$A3&amp;".*.*",C:C)</f>
        <v>1000</v>
      </c>
      <c r="D3" s="132">
        <f>SUMIF($A:$A,$A3&amp;".*",D:D)-SUMIF($A:$A,$A3&amp;".*.*",D:D)</f>
        <v>1500</v>
      </c>
      <c r="E3" s="132">
        <f>SUMIF($A:$A,$A3&amp;".*",E:E)-SUMIF($A:$A,$A3&amp;".*.*",E:E)</f>
        <v>90</v>
      </c>
      <c r="F3" s="132">
        <f>SUMIF($A:$A,$A3&amp;".*",F:F)-SUMIF($A:$A,$A3&amp;".*.*",F:F)</f>
        <v>190</v>
      </c>
      <c r="G3" s="116"/>
      <c r="H3" s="192"/>
      <c r="I3" s="120" t="s">
        <v>63</v>
      </c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ht="16.7" customHeight="1">
      <c r="A4" s="217" t="s">
        <v>64</v>
      </c>
      <c r="B4" s="137" t="s">
        <v>65</v>
      </c>
      <c r="C4" s="136">
        <f>SUMIF($A:$A,$A4&amp;".*",C:C)</f>
        <v>1000</v>
      </c>
      <c r="D4" s="136">
        <f>SUMIF($A:$A,$A4&amp;".*",D:D)</f>
        <v>1500</v>
      </c>
      <c r="E4" s="136">
        <f>SUMIF($A:$A,$A4&amp;".*",E:E)</f>
        <v>90</v>
      </c>
      <c r="F4" s="136">
        <f>SUMIF($A:$A,$A4&amp;".*",F:F)</f>
        <v>190</v>
      </c>
      <c r="G4" s="115"/>
      <c r="H4" s="193"/>
      <c r="I4" s="115" t="s">
        <v>66</v>
      </c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26" ht="15.95">
      <c r="A5" s="218" t="s">
        <v>67</v>
      </c>
      <c r="B5" s="123" t="s">
        <v>33</v>
      </c>
      <c r="C5" s="126"/>
      <c r="D5" s="126">
        <v>1200</v>
      </c>
      <c r="E5" s="126">
        <f>SUMIFS(Saisie!$J:$J,Saisie!$F:$F,Configuration!O$8,Saisie!$I:$I,Budget!$B5)</f>
        <v>0</v>
      </c>
      <c r="F5" s="126">
        <f>SUMIFS(Saisie!$J:$J,Saisie!$F:$F,Configuration!P$8,Saisie!$I:$I,Budget!$B5)</f>
        <v>150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spans="1:26" ht="17.100000000000001" thickBot="1">
      <c r="A6" s="218" t="s">
        <v>68</v>
      </c>
      <c r="B6" s="123" t="s">
        <v>20</v>
      </c>
      <c r="C6" s="126">
        <v>1000</v>
      </c>
      <c r="D6" s="126">
        <v>0</v>
      </c>
      <c r="E6" s="126">
        <f>SUMIFS(Saisie!$J:$J,Saisie!$F:$F,Configuration!O$8,Saisie!$I:$I,Budget!$B6)</f>
        <v>90</v>
      </c>
      <c r="F6" s="126">
        <f>SUMIFS(Saisie!$J:$J,Saisie!$F:$F,Configuration!P$8,Saisie!$I:$I,Budget!$B6)</f>
        <v>0</v>
      </c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1:26" ht="18.95">
      <c r="A7" s="219" t="s">
        <v>69</v>
      </c>
      <c r="B7" s="124" t="s">
        <v>35</v>
      </c>
      <c r="C7" s="126"/>
      <c r="D7" s="210">
        <v>300</v>
      </c>
      <c r="E7" s="126">
        <f>SUMIFS(Saisie!$J:$J,Saisie!$F:$F,Configuration!O$8,Saisie!$I:$I,Budget!$B7)</f>
        <v>0</v>
      </c>
      <c r="F7" s="208">
        <f>SUMIFS(Saisie!$J:$J,Saisie!$F:$F,Configuration!P$8,Saisie!$I:$I,Budget!$B7)</f>
        <v>40</v>
      </c>
      <c r="G7" s="115"/>
      <c r="H7" s="211" t="s">
        <v>70</v>
      </c>
      <c r="I7" s="212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26" ht="15.95" customHeight="1" thickBot="1">
      <c r="A8" s="220" t="s">
        <v>71</v>
      </c>
      <c r="B8" s="134" t="s">
        <v>72</v>
      </c>
      <c r="C8" s="136">
        <f>SUMIF($A:$A,$A8&amp;".*",C:C)</f>
        <v>0</v>
      </c>
      <c r="D8" s="136">
        <f>SUMIF($A:$A,$A8&amp;".*",D:D)</f>
        <v>0</v>
      </c>
      <c r="E8" s="136">
        <f>SUMIF($A:$A,$A8&amp;".*",E:E)</f>
        <v>0</v>
      </c>
      <c r="F8" s="136">
        <f>SUMIF($A:$A,$A8&amp;".*",F:F)</f>
        <v>0</v>
      </c>
      <c r="G8" s="117"/>
      <c r="H8" s="213" t="str">
        <f ca="1">IF(SUMIFS(Saisie!$J:$J,Saisie!$F:$F,Configuration!O$8)=E37,"ok dépenses","problème dépenses")</f>
        <v>ok dépenses</v>
      </c>
      <c r="I8" s="214" t="str">
        <f ca="1">IF(SUMIFS(Saisie!$J:$J,Saisie!$F:$F,Configuration!P$8)=F37,"ok recette","problème recette")</f>
        <v>ok recette</v>
      </c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26" ht="15.95">
      <c r="A9" s="221" t="s">
        <v>73</v>
      </c>
      <c r="B9" s="125" t="s">
        <v>74</v>
      </c>
      <c r="C9" s="127"/>
      <c r="D9" s="128">
        <v>0</v>
      </c>
      <c r="E9" s="126">
        <f>SUMIFS(Saisie!$J:$J,Saisie!$F:$F,Configuration!O$8,Saisie!$I:$I,Budget!$B9)</f>
        <v>0</v>
      </c>
      <c r="F9" s="126">
        <f>SUMIFS(Saisie!$J:$J,Saisie!$F:$F,Configuration!P$8,Saisie!$I:$I,Budget!$B9)</f>
        <v>0</v>
      </c>
      <c r="G9" s="118"/>
      <c r="H9" s="223"/>
      <c r="I9" s="231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26" ht="15.95">
      <c r="A10" s="221" t="s">
        <v>75</v>
      </c>
      <c r="B10" s="125" t="s">
        <v>76</v>
      </c>
      <c r="C10" s="129"/>
      <c r="D10" s="130">
        <v>0</v>
      </c>
      <c r="E10" s="126">
        <f>SUMIFS(Saisie!$J:$J,Saisie!$F:$F,Configuration!O$8,Saisie!$I:$I,Budget!$B10)</f>
        <v>0</v>
      </c>
      <c r="F10" s="126">
        <f>SUMIFS(Saisie!$J:$J,Saisie!$F:$F,Configuration!P$8,Saisie!$I:$I,Budget!$B10)</f>
        <v>0</v>
      </c>
      <c r="G10" s="119"/>
      <c r="H10" s="106"/>
      <c r="I10" s="107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</row>
    <row r="11" spans="1:26" ht="15.95">
      <c r="A11" s="221" t="s">
        <v>75</v>
      </c>
      <c r="B11" s="125" t="s">
        <v>77</v>
      </c>
      <c r="C11" s="129"/>
      <c r="D11" s="130">
        <v>0</v>
      </c>
      <c r="E11" s="126">
        <f>SUMIFS(Saisie!$J:$J,Saisie!$F:$F,Configuration!O$8,Saisie!$I:$I,Budget!$B11)</f>
        <v>0</v>
      </c>
      <c r="F11" s="126">
        <f>SUMIFS(Saisie!$J:$J,Saisie!$F:$F,Configuration!P$8,Saisie!$I:$I,Budget!$B11)</f>
        <v>0</v>
      </c>
      <c r="G11" s="119"/>
      <c r="H11" s="106"/>
      <c r="I11" s="107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spans="1:26" ht="21">
      <c r="A12" s="222">
        <v>2</v>
      </c>
      <c r="B12" s="133" t="s">
        <v>78</v>
      </c>
      <c r="C12" s="132">
        <f>SUMIF($A:$A,$A12&amp;".*",C:C)-SUMIF($A:$A,$A12&amp;".*.*",C:C)</f>
        <v>0</v>
      </c>
      <c r="D12" s="132">
        <f>SUMIF($A:$A,$A12&amp;".*",D:D)-SUMIF($A:$A,$A12&amp;".*.*",D:D)</f>
        <v>0</v>
      </c>
      <c r="E12" s="132">
        <f>SUMIF($A:$A,$A12&amp;".*",E:E)-SUMIF($A:$A,$A12&amp;".*.*",E:E)</f>
        <v>0</v>
      </c>
      <c r="F12" s="132">
        <f>SUMIF($A:$A,$A12&amp;".*",F:F)-SUMIF($A:$A,$A12&amp;".*.*",F:F)</f>
        <v>400</v>
      </c>
      <c r="G12" s="119"/>
      <c r="H12" s="106"/>
      <c r="I12" s="107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spans="1:26" ht="15.95">
      <c r="A13" s="220" t="s">
        <v>79</v>
      </c>
      <c r="B13" s="134" t="s">
        <v>80</v>
      </c>
      <c r="C13" s="136">
        <f>SUMIF($A:$A,$A13&amp;".*",C:C)</f>
        <v>0</v>
      </c>
      <c r="D13" s="136">
        <f>SUMIF($A:$A,$A13&amp;".*",D:D)</f>
        <v>0</v>
      </c>
      <c r="E13" s="136">
        <f>SUMIF($A:$A,$A13&amp;".*",E:E)</f>
        <v>0</v>
      </c>
      <c r="F13" s="136">
        <f>SUMIF($A:$A,$A13&amp;".*",F:F)</f>
        <v>400</v>
      </c>
      <c r="G13" s="119"/>
      <c r="H13" s="106"/>
      <c r="I13" s="107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spans="1:26" ht="15.95">
      <c r="A14" s="221" t="s">
        <v>81</v>
      </c>
      <c r="B14" s="125" t="s">
        <v>82</v>
      </c>
      <c r="C14" s="129"/>
      <c r="D14" s="130"/>
      <c r="E14" s="126">
        <f>SUMIFS(Saisie!$J:$J,Saisie!$F:$F,Configuration!O$8,Saisie!$I:$I,Budget!$B14)</f>
        <v>0</v>
      </c>
      <c r="F14" s="126">
        <f>SUMIFS(Saisie!$J:$J,Saisie!$F:$F,Configuration!P$8,Saisie!$I:$I,Budget!$B14)</f>
        <v>0</v>
      </c>
      <c r="G14" s="119"/>
      <c r="H14" s="106"/>
      <c r="I14" s="107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</row>
    <row r="15" spans="1:26" ht="15.95">
      <c r="A15" s="221" t="s">
        <v>83</v>
      </c>
      <c r="B15" s="125" t="s">
        <v>41</v>
      </c>
      <c r="C15" s="129"/>
      <c r="D15" s="130"/>
      <c r="E15" s="126">
        <f>SUMIFS(Saisie!$J:$J,Saisie!$F:$F,Configuration!O$8,Saisie!$I:$I,Budget!$B15)</f>
        <v>0</v>
      </c>
      <c r="F15" s="209">
        <f>SUMIFS(Saisie!$J:$J,Saisie!$F:$F,Configuration!P$8,Saisie!$I:$I,Budget!$B15)</f>
        <v>400</v>
      </c>
      <c r="G15" s="119"/>
      <c r="H15" s="106"/>
      <c r="I15" s="107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</row>
    <row r="16" spans="1:26" ht="15.95">
      <c r="A16" s="220" t="s">
        <v>84</v>
      </c>
      <c r="B16" s="134" t="s">
        <v>85</v>
      </c>
      <c r="C16" s="136">
        <f>SUMIF($A:$A,$A16&amp;".*",C:C)</f>
        <v>0</v>
      </c>
      <c r="D16" s="136">
        <f>SUMIF($A:$A,$A16&amp;".*",D:D)</f>
        <v>0</v>
      </c>
      <c r="E16" s="136">
        <f>SUMIF($A:$A,$A16&amp;".*",E:E)</f>
        <v>0</v>
      </c>
      <c r="F16" s="136">
        <f>SUMIF($A:$A,$A16&amp;".*",F:F)</f>
        <v>0</v>
      </c>
      <c r="G16" s="119"/>
      <c r="H16" s="106"/>
      <c r="I16" s="107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ht="15.95">
      <c r="A17" s="221" t="s">
        <v>86</v>
      </c>
      <c r="B17" s="125" t="s">
        <v>87</v>
      </c>
      <c r="C17" s="129"/>
      <c r="D17" s="130"/>
      <c r="E17" s="126">
        <f>SUMIFS(Saisie!$J:$J,Saisie!$F:$F,Configuration!O$8,Saisie!$I:$I,Budget!$B17)</f>
        <v>0</v>
      </c>
      <c r="F17" s="126">
        <f>SUMIFS(Saisie!$J:$J,Saisie!$F:$F,Configuration!P$8,Saisie!$I:$I,Budget!$B17)</f>
        <v>0</v>
      </c>
      <c r="G17" s="119"/>
      <c r="H17" s="106"/>
      <c r="I17" s="107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15.95">
      <c r="A18" s="221" t="s">
        <v>88</v>
      </c>
      <c r="B18" s="125" t="s">
        <v>89</v>
      </c>
      <c r="C18" s="129"/>
      <c r="D18" s="130"/>
      <c r="E18" s="126">
        <f>SUMIFS(Saisie!$J:$J,Saisie!$F:$F,Configuration!O$8,Saisie!$I:$I,Budget!$B18)</f>
        <v>0</v>
      </c>
      <c r="F18" s="126">
        <f>SUMIFS(Saisie!$J:$J,Saisie!$F:$F,Configuration!P$8,Saisie!$I:$I,Budget!$B18)</f>
        <v>0</v>
      </c>
      <c r="G18" s="119"/>
      <c r="H18" s="106"/>
      <c r="I18" s="107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ht="19.5" customHeight="1">
      <c r="A19" s="222">
        <v>3</v>
      </c>
      <c r="B19" s="133" t="s">
        <v>90</v>
      </c>
      <c r="C19" s="132">
        <f>SUMIF($A:$A,$A19&amp;".*",C:C)-SUMIF($A:$A,$A19&amp;".*.*",C:C)</f>
        <v>0</v>
      </c>
      <c r="D19" s="132">
        <f>SUMIF($A:$A,$A19&amp;".*",D:D)-SUMIF($A:$A,$A19&amp;".*.*",D:D)</f>
        <v>0</v>
      </c>
      <c r="E19" s="132">
        <f>SUMIF($A:$A,$A19&amp;".*",E:E)-SUMIF($A:$A,$A19&amp;".*.*",E:E)</f>
        <v>0</v>
      </c>
      <c r="F19" s="132">
        <f>SUMIF($A:$A,$A19&amp;".*",F:F)-SUMIF($A:$A,$A19&amp;".*.*",F:F)</f>
        <v>0</v>
      </c>
      <c r="G19" s="119"/>
      <c r="H19" s="106"/>
      <c r="I19" s="107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ht="19.5" customHeight="1">
      <c r="A20" s="220" t="s">
        <v>91</v>
      </c>
      <c r="B20" s="134" t="s">
        <v>92</v>
      </c>
      <c r="C20" s="136">
        <f>SUMIF($A:$A,$A20&amp;".*",C:C)</f>
        <v>0</v>
      </c>
      <c r="D20" s="136">
        <f>SUMIF($A:$A,$A20&amp;".*",D:D)</f>
        <v>0</v>
      </c>
      <c r="E20" s="135">
        <f>SUM(E21:E22)</f>
        <v>0</v>
      </c>
      <c r="F20" s="135">
        <f>SUM(F21:F22)</f>
        <v>0</v>
      </c>
      <c r="G20" s="119"/>
      <c r="H20" s="106"/>
      <c r="I20" s="107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ht="15.95">
      <c r="A21" s="221" t="s">
        <v>93</v>
      </c>
      <c r="B21" s="125" t="s">
        <v>94</v>
      </c>
      <c r="C21" s="129"/>
      <c r="D21" s="130"/>
      <c r="E21" s="126">
        <f>SUMIFS(Saisie!$J:$J,Saisie!$F:$F,Configuration!O$8,Saisie!$I:$I,Budget!$B21)</f>
        <v>0</v>
      </c>
      <c r="F21" s="126">
        <f>SUMIFS(Saisie!$J:$J,Saisie!$F:$F,Configuration!P$8,Saisie!$I:$I,Budget!$B21)</f>
        <v>0</v>
      </c>
      <c r="G21" s="119"/>
      <c r="H21" s="106"/>
      <c r="I21" s="107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ht="15.95">
      <c r="A22" s="221" t="s">
        <v>95</v>
      </c>
      <c r="B22" s="125" t="s">
        <v>96</v>
      </c>
      <c r="C22" s="129"/>
      <c r="D22" s="130"/>
      <c r="E22" s="126">
        <f>SUMIFS(Saisie!$J:$J,Saisie!$F:$F,Configuration!O$8,Saisie!$I:$I,Budget!$B22)</f>
        <v>0</v>
      </c>
      <c r="F22" s="126">
        <f>SUMIFS(Saisie!$J:$J,Saisie!$F:$F,Configuration!P$8,Saisie!$I:$I,Budget!$B22)</f>
        <v>0</v>
      </c>
      <c r="G22" s="119"/>
      <c r="H22" s="106"/>
      <c r="I22" s="107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ht="19.5" customHeight="1">
      <c r="A23" s="222">
        <v>4</v>
      </c>
      <c r="B23" s="133" t="s">
        <v>97</v>
      </c>
      <c r="C23" s="132">
        <f>SUMIF($A:$A,$A23&amp;".*",C:C)-SUMIF($A:$A,$A23&amp;".*.*",C:C)</f>
        <v>0</v>
      </c>
      <c r="D23" s="132">
        <f>SUMIF($A:$A,$A23&amp;".*",D:D)-SUMIF($A:$A,$A23&amp;".*.*",D:D)</f>
        <v>0</v>
      </c>
      <c r="E23" s="132">
        <f>SUMIF($A:$A,$A23&amp;".*",E:E)-SUMIF($A:$A,$A23&amp;".*.*",E:E)</f>
        <v>5</v>
      </c>
      <c r="F23" s="132">
        <f>SUMIF($A:$A,$A23&amp;".*",F:F)-SUMIF($A:$A,$A23&amp;".*.*",F:F)</f>
        <v>0</v>
      </c>
      <c r="G23" s="119"/>
      <c r="H23" s="106"/>
      <c r="I23" s="107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ht="19.5" customHeight="1">
      <c r="A24" s="220" t="s">
        <v>98</v>
      </c>
      <c r="B24" s="134" t="s">
        <v>99</v>
      </c>
      <c r="C24" s="136">
        <f>SUMIF($A:$A,$A24&amp;".*",C:C)</f>
        <v>0</v>
      </c>
      <c r="D24" s="136">
        <f>SUMIF($A:$A,$A24&amp;".*",D:D)</f>
        <v>0</v>
      </c>
      <c r="E24" s="136">
        <f>SUMIF($A:$A,$A24&amp;".*",E:E)</f>
        <v>0</v>
      </c>
      <c r="F24" s="136">
        <f>SUMIF($A:$A,$A24&amp;".*",F:F)</f>
        <v>0</v>
      </c>
      <c r="G24" s="119"/>
      <c r="H24" s="106"/>
      <c r="I24" s="107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1:26" ht="19.5" customHeight="1">
      <c r="A25" s="221" t="s">
        <v>100</v>
      </c>
      <c r="B25" s="125" t="s">
        <v>101</v>
      </c>
      <c r="C25" s="129"/>
      <c r="D25" s="130">
        <v>0</v>
      </c>
      <c r="E25" s="126">
        <f>SUMIFS(Saisie!$J:$J,Saisie!$F:$F,Configuration!O$8,Saisie!$I:$I,Budget!$B25)</f>
        <v>0</v>
      </c>
      <c r="F25" s="126">
        <f>SUMIFS(Saisie!$J:$J,Saisie!$F:$F,Configuration!P$8,Saisie!$I:$I,Budget!$B25)</f>
        <v>0</v>
      </c>
      <c r="G25" s="119"/>
      <c r="H25" s="106"/>
      <c r="I25" s="107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6" ht="19.5" customHeight="1">
      <c r="A26" s="220" t="s">
        <v>102</v>
      </c>
      <c r="B26" s="134" t="s">
        <v>103</v>
      </c>
      <c r="C26" s="136">
        <f>SUMIF($A:$A,$A26&amp;".*",C:C)</f>
        <v>0</v>
      </c>
      <c r="D26" s="136">
        <f>SUMIF($A:$A,$A26&amp;".*",D:D)</f>
        <v>0</v>
      </c>
      <c r="E26" s="136">
        <f>SUMIF($A:$A,$A26&amp;".*",E:E)</f>
        <v>0</v>
      </c>
      <c r="F26" s="136">
        <f>SUMIF($A:$A,$A26&amp;".*",F:F)</f>
        <v>0</v>
      </c>
      <c r="G26" s="119"/>
      <c r="H26" s="106"/>
      <c r="I26" s="107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26" ht="19.5" customHeight="1">
      <c r="A27" s="221" t="s">
        <v>104</v>
      </c>
      <c r="B27" s="125" t="s">
        <v>105</v>
      </c>
      <c r="C27" s="129"/>
      <c r="D27" s="130">
        <v>0</v>
      </c>
      <c r="E27" s="126">
        <f>SUMIFS(Saisie!$J:$J,Saisie!$F:$F,Configuration!O$8,Saisie!$I:$I,Budget!$B27)</f>
        <v>0</v>
      </c>
      <c r="F27" s="126">
        <f>SUMIFS(Saisie!$J:$J,Saisie!$F:$F,Configuration!P$8,Saisie!$I:$I,Budget!$B27)</f>
        <v>0</v>
      </c>
      <c r="G27" s="119"/>
      <c r="H27" s="106"/>
      <c r="I27" s="107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1:26" ht="19.5" customHeight="1">
      <c r="A28" s="220" t="s">
        <v>106</v>
      </c>
      <c r="B28" s="134" t="s">
        <v>107</v>
      </c>
      <c r="C28" s="136">
        <f>SUMIF($A:$A,$A28&amp;".*",C:C)</f>
        <v>0</v>
      </c>
      <c r="D28" s="136">
        <f>SUMIF($A:$A,$A28&amp;".*",D:D)</f>
        <v>0</v>
      </c>
      <c r="E28" s="136">
        <f>SUMIF($A:$A,$A28&amp;".*",E:E)</f>
        <v>0</v>
      </c>
      <c r="F28" s="136">
        <f>SUMIF($A:$A,$A28&amp;".*",F:F)</f>
        <v>0</v>
      </c>
      <c r="G28" s="119"/>
      <c r="H28" s="106"/>
      <c r="I28" s="107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26" ht="19.350000000000001" customHeight="1">
      <c r="A29" s="221" t="s">
        <v>108</v>
      </c>
      <c r="B29" s="125" t="s">
        <v>109</v>
      </c>
      <c r="C29" s="129"/>
      <c r="D29" s="130">
        <v>0</v>
      </c>
      <c r="E29" s="126">
        <f>SUMIFS(Saisie!$J:$J,Saisie!$F:$F,Configuration!O$8,Saisie!$I:$I,Budget!$B29)</f>
        <v>0</v>
      </c>
      <c r="F29" s="126">
        <f>SUMIFS(Saisie!$J:$J,Saisie!$F:$F,Configuration!P$8,Saisie!$I:$I,Budget!$B29)</f>
        <v>0</v>
      </c>
      <c r="G29" s="119"/>
      <c r="H29" s="106"/>
      <c r="I29" s="107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26" ht="19.350000000000001" customHeight="1">
      <c r="A30" s="221" t="s">
        <v>110</v>
      </c>
      <c r="B30" s="125" t="s">
        <v>111</v>
      </c>
      <c r="C30" s="129"/>
      <c r="D30" s="130">
        <v>0</v>
      </c>
      <c r="E30" s="126">
        <f>SUMIFS(Saisie!$J:$J,Saisie!$F:$F,Configuration!O$8,Saisie!$I:$I,Budget!$B30)</f>
        <v>0</v>
      </c>
      <c r="F30" s="126">
        <f>SUMIFS(Saisie!$J:$J,Saisie!$F:$F,Configuration!P$8,Saisie!$I:$I,Budget!$B30)</f>
        <v>0</v>
      </c>
      <c r="G30" s="119"/>
      <c r="H30" s="106"/>
      <c r="I30" s="107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26" ht="19.5" customHeight="1">
      <c r="A31" s="220" t="s">
        <v>112</v>
      </c>
      <c r="B31" s="134" t="s">
        <v>113</v>
      </c>
      <c r="C31" s="136">
        <f>SUMIF($A:$A,$A31&amp;".*",C:C)</f>
        <v>0</v>
      </c>
      <c r="D31" s="136">
        <f>SUMIF($A:$A,$A31&amp;".*",D:D)</f>
        <v>0</v>
      </c>
      <c r="E31" s="136">
        <f>SUMIF($A:$A,$A31&amp;".*",E:E)</f>
        <v>5</v>
      </c>
      <c r="F31" s="136">
        <f>SUMIF($A:$A,$A31&amp;".*",F:F)</f>
        <v>0</v>
      </c>
      <c r="G31" s="119"/>
      <c r="H31" s="106"/>
      <c r="I31" s="107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26" ht="19.5" customHeight="1">
      <c r="A32" s="221" t="s">
        <v>114</v>
      </c>
      <c r="B32" s="125" t="s">
        <v>46</v>
      </c>
      <c r="C32" s="129"/>
      <c r="D32" s="130">
        <v>0</v>
      </c>
      <c r="E32" s="126">
        <f>SUMIFS(Saisie!$J:$J,Saisie!$F:$F,Configuration!O$8,Saisie!$I:$I,Budget!$B32)</f>
        <v>5</v>
      </c>
      <c r="F32" s="126">
        <f>SUMIFS(Saisie!$J:$J,Saisie!$F:$F,Configuration!P$8,Saisie!$I:$I,Budget!$B32)</f>
        <v>0</v>
      </c>
      <c r="G32" s="119"/>
      <c r="H32" s="106"/>
      <c r="I32" s="107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ht="19.5" customHeight="1">
      <c r="A33" s="220" t="s">
        <v>115</v>
      </c>
      <c r="B33" s="134" t="s">
        <v>116</v>
      </c>
      <c r="C33" s="136">
        <f>SUMIF($A:$A,$A33&amp;".*",C:C)</f>
        <v>0</v>
      </c>
      <c r="D33" s="136">
        <f>SUMIF($A:$A,$A33&amp;".*",D:D)</f>
        <v>0</v>
      </c>
      <c r="E33" s="136">
        <f>SUMIF($A:$A,$A33&amp;".*",E:E)</f>
        <v>0</v>
      </c>
      <c r="F33" s="136">
        <f>SUMIF($A:$A,$A33&amp;".*",F:F)</f>
        <v>0</v>
      </c>
      <c r="G33" s="119"/>
      <c r="H33" s="106"/>
      <c r="I33" s="107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ht="19.5" customHeight="1">
      <c r="A34" s="221" t="s">
        <v>117</v>
      </c>
      <c r="B34" s="125" t="s">
        <v>118</v>
      </c>
      <c r="C34" s="129"/>
      <c r="D34" s="130">
        <v>0</v>
      </c>
      <c r="E34" s="126">
        <f>SUMIFS(Saisie!$J:$J,Saisie!$F:$F,Configuration!O$8,Saisie!$I:$I,Budget!$B34)</f>
        <v>0</v>
      </c>
      <c r="F34" s="126">
        <f>SUMIFS(Saisie!$J:$J,Saisie!$F:$F,Configuration!P$8,Saisie!$I:$I,Budget!$B34)</f>
        <v>0</v>
      </c>
      <c r="G34" s="119"/>
      <c r="H34" s="106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ht="19.5" customHeight="1">
      <c r="A35" s="221" t="s">
        <v>119</v>
      </c>
      <c r="B35" s="125" t="s">
        <v>120</v>
      </c>
      <c r="C35" s="129"/>
      <c r="D35" s="130">
        <v>0</v>
      </c>
      <c r="E35" s="126">
        <f>SUMIFS(Saisie!$J:$J,Saisie!$F:$F,Configuration!O$8,Saisie!$I:$I,Budget!$B35)</f>
        <v>0</v>
      </c>
      <c r="F35" s="126">
        <f>SUMIFS(Saisie!$J:$J,Saisie!$F:$F,Configuration!P$8,Saisie!$I:$I,Budget!$B35)</f>
        <v>0</v>
      </c>
      <c r="G35" s="119"/>
      <c r="H35" s="106"/>
      <c r="I35" s="107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ht="19.5" customHeight="1">
      <c r="A36" s="221" t="s">
        <v>121</v>
      </c>
      <c r="B36" s="125" t="s">
        <v>122</v>
      </c>
      <c r="C36" s="129"/>
      <c r="D36" s="130">
        <v>0</v>
      </c>
      <c r="E36" s="126">
        <f>SUMIFS(Saisie!$J:$J,Saisie!$F:$F,Configuration!O$8,Saisie!$I:$I,Budget!$B36)</f>
        <v>0</v>
      </c>
      <c r="F36" s="126">
        <f>SUMIFS(Saisie!$J:$J,Saisie!$F:$F,Configuration!P$8,Saisie!$I:$I,Budget!$B36)</f>
        <v>0</v>
      </c>
      <c r="G36" s="119"/>
      <c r="H36" s="106"/>
      <c r="I36" s="107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ht="26.1">
      <c r="B37" s="138" t="s">
        <v>123</v>
      </c>
      <c r="C37" s="139">
        <f ca="1">SUM(C1:C36)-(SUMIF($A:$A,"*.*",C1:C36))</f>
        <v>1000</v>
      </c>
      <c r="D37" s="139">
        <f t="shared" ref="D37:E37" ca="1" si="0">SUM(D1:D36)-(SUMIF($A:$A,"*.*",D1:D36))</f>
        <v>1500</v>
      </c>
      <c r="E37" s="139">
        <f t="shared" ca="1" si="0"/>
        <v>95</v>
      </c>
      <c r="F37" s="139">
        <f ca="1">SUM(F1:F36)-(SUMIF($A:$A,"*.*",F1:F36))</f>
        <v>590</v>
      </c>
      <c r="G37" s="112"/>
      <c r="H37" s="106"/>
      <c r="I37" s="107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ht="26.1">
      <c r="B38" s="138" t="s">
        <v>124</v>
      </c>
      <c r="C38" s="225">
        <f ca="1">D37-C37</f>
        <v>500</v>
      </c>
      <c r="D38" s="226"/>
      <c r="E38" s="227">
        <f ca="1">-E37+F37</f>
        <v>495</v>
      </c>
      <c r="F38" s="228"/>
      <c r="G38" s="112"/>
      <c r="H38" s="106"/>
      <c r="I38" s="107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1:26" ht="15.75" customHeight="1">
      <c r="B39" s="105"/>
      <c r="C39" s="110"/>
      <c r="D39" s="111"/>
      <c r="E39" s="112"/>
      <c r="F39" s="113"/>
      <c r="G39" s="112"/>
      <c r="H39" s="106"/>
      <c r="I39" s="107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</row>
    <row r="40" spans="1:26" ht="15.75" customHeight="1">
      <c r="B40" s="105"/>
      <c r="C40" s="110"/>
      <c r="D40" s="111"/>
      <c r="E40" s="112"/>
      <c r="F40" s="113"/>
      <c r="G40" s="112"/>
      <c r="H40" s="106"/>
      <c r="I40" s="107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</row>
    <row r="41" spans="1:26" ht="15.7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</row>
    <row r="42" spans="1:26" ht="15.75" customHeight="1">
      <c r="B42" s="105"/>
      <c r="C42" s="194"/>
      <c r="D42" s="190"/>
      <c r="E42" s="105"/>
      <c r="F42" s="105"/>
      <c r="G42" s="105"/>
      <c r="H42" s="108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</row>
    <row r="43" spans="1:26" ht="1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</row>
    <row r="44" spans="1:26" ht="15" customHeight="1">
      <c r="B44" s="105"/>
      <c r="C44" s="109"/>
      <c r="D44" s="108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</row>
    <row r="45" spans="1:26" ht="15.7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</row>
    <row r="46" spans="1:26" ht="15.7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</row>
    <row r="47" spans="1:26" ht="15.7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</row>
    <row r="48" spans="1:26" ht="15.7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</row>
    <row r="49" spans="2:26" ht="15.7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</row>
    <row r="50" spans="2:26" ht="15.75" customHeight="1"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3" spans="2:26" ht="15.75" customHeight="1"/>
    <row r="54" spans="2:26" ht="15.75" customHeight="1"/>
    <row r="55" spans="2:26" ht="15.75" customHeight="1"/>
    <row r="56" spans="2:26" ht="15.75" customHeight="1"/>
    <row r="57" spans="2:26" ht="15.75" customHeight="1"/>
    <row r="58" spans="2:26" ht="15.75" customHeight="1"/>
    <row r="59" spans="2:26" ht="15.75" customHeight="1"/>
    <row r="60" spans="2:26" ht="15.75" customHeight="1"/>
    <row r="61" spans="2:26" ht="15.75" customHeight="1"/>
    <row r="62" spans="2:26" ht="15.75" customHeight="1"/>
    <row r="63" spans="2:26" ht="15.75" customHeight="1"/>
    <row r="64" spans="2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5">
    <mergeCell ref="H9:I9"/>
    <mergeCell ref="C1:D1"/>
    <mergeCell ref="E1:F1"/>
    <mergeCell ref="C38:D38"/>
    <mergeCell ref="E38:F38"/>
  </mergeCells>
  <conditionalFormatting sqref="C38:F3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8:I8">
    <cfRule type="containsText" dxfId="1" priority="2" operator="containsText" text="ok">
      <formula>NOT(ISERROR(SEARCH("ok",H8)))</formula>
    </cfRule>
  </conditionalFormatting>
  <conditionalFormatting sqref="H8:I8">
    <cfRule type="containsText" dxfId="0" priority="1" operator="containsText" text="problème">
      <formula>NOT(ISERROR(SEARCH("problème",H8)))</formula>
    </cfRule>
  </conditionalFormatting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CCC70-2ED2-8143-BD50-279D3A4AAFB2}">
  <sheetPr>
    <tabColor rgb="FFFFC000"/>
  </sheetPr>
  <dimension ref="A1:C19"/>
  <sheetViews>
    <sheetView workbookViewId="0">
      <selection activeCell="A3" sqref="A3"/>
    </sheetView>
  </sheetViews>
  <sheetFormatPr defaultColWidth="11.42578125" defaultRowHeight="15"/>
  <cols>
    <col min="1" max="1" width="200.85546875" style="206" customWidth="1"/>
  </cols>
  <sheetData>
    <row r="1" spans="1:3" ht="30" customHeight="1">
      <c r="A1" s="204" t="s">
        <v>125</v>
      </c>
      <c r="B1" s="74"/>
      <c r="C1" s="74"/>
    </row>
    <row r="2" spans="1:3" ht="21.95">
      <c r="A2" s="203" t="s">
        <v>126</v>
      </c>
      <c r="B2" s="74"/>
      <c r="C2" s="74"/>
    </row>
    <row r="3" spans="1:3" ht="21.95">
      <c r="A3" s="203" t="s">
        <v>127</v>
      </c>
      <c r="B3" s="74"/>
      <c r="C3" s="74"/>
    </row>
    <row r="4" spans="1:3" ht="30" customHeight="1">
      <c r="A4" s="203" t="s">
        <v>128</v>
      </c>
      <c r="B4" s="74"/>
      <c r="C4" s="74"/>
    </row>
    <row r="5" spans="1:3" ht="30" customHeight="1">
      <c r="A5" s="203" t="s">
        <v>129</v>
      </c>
      <c r="B5" s="74"/>
      <c r="C5" s="74"/>
    </row>
    <row r="6" spans="1:3" ht="30" customHeight="1">
      <c r="A6" s="203" t="s">
        <v>130</v>
      </c>
      <c r="B6" s="74"/>
      <c r="C6" s="74"/>
    </row>
    <row r="7" spans="1:3" ht="44.1">
      <c r="A7" s="203" t="s">
        <v>131</v>
      </c>
      <c r="B7" s="74"/>
      <c r="C7" s="74"/>
    </row>
    <row r="8" spans="1:3" ht="30" customHeight="1">
      <c r="A8" s="203" t="s">
        <v>132</v>
      </c>
      <c r="B8" s="74"/>
      <c r="C8" s="74"/>
    </row>
    <row r="9" spans="1:3" ht="30" customHeight="1">
      <c r="A9" s="203" t="s">
        <v>133</v>
      </c>
      <c r="B9" s="74"/>
      <c r="C9" s="74"/>
    </row>
    <row r="10" spans="1:3" ht="44.1">
      <c r="A10" s="203" t="s">
        <v>134</v>
      </c>
      <c r="B10" s="74"/>
      <c r="C10" s="74"/>
    </row>
    <row r="11" spans="1:3" ht="132">
      <c r="A11" s="203" t="s">
        <v>135</v>
      </c>
      <c r="B11" s="74"/>
      <c r="C11" s="74"/>
    </row>
    <row r="12" spans="1:3" ht="21">
      <c r="A12" s="203"/>
      <c r="B12" s="74"/>
      <c r="C12" s="74"/>
    </row>
    <row r="13" spans="1:3">
      <c r="B13" s="74"/>
      <c r="C13" s="74"/>
    </row>
    <row r="14" spans="1:3">
      <c r="B14" s="74"/>
      <c r="C14" s="74"/>
    </row>
    <row r="15" spans="1:3">
      <c r="A15" s="205"/>
      <c r="B15" s="74"/>
      <c r="C15" s="74"/>
    </row>
    <row r="16" spans="1:3">
      <c r="A16" s="205"/>
    </row>
    <row r="17" spans="1:1">
      <c r="A17" s="205"/>
    </row>
    <row r="18" spans="1:1">
      <c r="A18" s="205"/>
    </row>
    <row r="19" spans="1:1">
      <c r="A19" s="20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5A5A5"/>
    <pageSetUpPr fitToPage="1"/>
  </sheetPr>
  <dimension ref="A1:Z1000"/>
  <sheetViews>
    <sheetView showGridLines="0" workbookViewId="0">
      <selection activeCell="C5" sqref="C5"/>
    </sheetView>
  </sheetViews>
  <sheetFormatPr defaultColWidth="14.42578125" defaultRowHeight="15" customHeight="1"/>
  <cols>
    <col min="1" max="1" width="11.42578125" customWidth="1"/>
    <col min="2" max="2" width="16.42578125" customWidth="1"/>
    <col min="3" max="3" width="26" bestFit="1" customWidth="1"/>
    <col min="4" max="4" width="6.7109375" customWidth="1"/>
    <col min="5" max="5" width="19.42578125" customWidth="1"/>
    <col min="6" max="6" width="4.42578125" customWidth="1"/>
    <col min="7" max="7" width="14.42578125" customWidth="1"/>
    <col min="8" max="8" width="4.7109375" customWidth="1"/>
    <col min="9" max="9" width="43.42578125" style="199" customWidth="1"/>
    <col min="10" max="10" width="11.42578125" customWidth="1"/>
    <col min="11" max="11" width="53.140625" customWidth="1"/>
    <col min="12" max="12" width="11.42578125" customWidth="1"/>
    <col min="13" max="13" width="52.42578125" customWidth="1"/>
    <col min="14" max="16" width="20.85546875" customWidth="1"/>
    <col min="17" max="26" width="11.42578125" customWidth="1"/>
  </cols>
  <sheetData>
    <row r="1" spans="1:26" ht="45" customHeight="1">
      <c r="A1" s="195"/>
      <c r="B1" s="196" t="s">
        <v>136</v>
      </c>
      <c r="C1" s="195"/>
      <c r="D1" s="195"/>
      <c r="E1" s="195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1:26" ht="3" customHeight="1">
      <c r="A2" s="197"/>
      <c r="B2" s="198"/>
      <c r="C2" s="197"/>
      <c r="D2" s="197"/>
      <c r="E2" s="197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pans="1:26"/>
    <row r="4" spans="1:26" ht="19.5" customHeight="1">
      <c r="B4" s="42" t="s">
        <v>137</v>
      </c>
      <c r="C4" s="43" t="s">
        <v>138</v>
      </c>
    </row>
    <row r="5" spans="1:26" ht="21" customHeight="1">
      <c r="B5" s="44" t="s">
        <v>139</v>
      </c>
      <c r="C5" s="45" t="s">
        <v>140</v>
      </c>
    </row>
    <row r="6" spans="1:26" ht="21" customHeight="1"/>
    <row r="7" spans="1:26" ht="18.75" customHeight="1">
      <c r="B7" s="229" t="s">
        <v>141</v>
      </c>
      <c r="C7" s="232"/>
      <c r="E7" s="230" t="s">
        <v>142</v>
      </c>
      <c r="G7" s="42" t="s">
        <v>143</v>
      </c>
      <c r="I7" s="200"/>
      <c r="K7" s="102"/>
      <c r="L7" s="74"/>
      <c r="M7" s="102"/>
    </row>
    <row r="8" spans="1:26" ht="21" customHeight="1">
      <c r="B8" s="46" t="s">
        <v>15</v>
      </c>
      <c r="C8" s="46" t="s">
        <v>144</v>
      </c>
      <c r="E8" s="233"/>
      <c r="G8" s="47" t="s">
        <v>36</v>
      </c>
      <c r="I8" s="201"/>
      <c r="K8" s="103"/>
      <c r="L8" s="74"/>
      <c r="M8" s="103"/>
      <c r="N8" s="42" t="s">
        <v>6</v>
      </c>
      <c r="O8" s="47" t="s">
        <v>17</v>
      </c>
      <c r="P8" s="47" t="s">
        <v>30</v>
      </c>
    </row>
    <row r="9" spans="1:26">
      <c r="B9" s="46" t="s">
        <v>28</v>
      </c>
      <c r="C9" s="46" t="s">
        <v>145</v>
      </c>
      <c r="E9" s="48" t="s">
        <v>37</v>
      </c>
      <c r="G9" s="47" t="s">
        <v>146</v>
      </c>
      <c r="I9" s="201"/>
      <c r="K9" s="103"/>
      <c r="L9" s="74"/>
      <c r="M9" s="103"/>
    </row>
    <row r="10" spans="1:26">
      <c r="B10" s="46" t="s">
        <v>42</v>
      </c>
      <c r="C10" s="46" t="s">
        <v>147</v>
      </c>
      <c r="E10" s="48" t="s">
        <v>27</v>
      </c>
      <c r="G10" s="47" t="s">
        <v>148</v>
      </c>
      <c r="I10" s="201"/>
      <c r="K10" s="103"/>
      <c r="L10" s="74"/>
      <c r="M10" s="103"/>
      <c r="O10" s="72"/>
    </row>
    <row r="11" spans="1:26">
      <c r="B11" s="46" t="s">
        <v>23</v>
      </c>
      <c r="C11" s="46" t="s">
        <v>149</v>
      </c>
      <c r="E11" s="48" t="s">
        <v>150</v>
      </c>
      <c r="G11" s="47" t="s">
        <v>21</v>
      </c>
      <c r="I11" s="201"/>
      <c r="K11" s="103"/>
      <c r="L11" s="74"/>
      <c r="M11" s="103"/>
      <c r="O11" s="72"/>
    </row>
    <row r="12" spans="1:26">
      <c r="B12" s="46"/>
      <c r="C12" s="46"/>
      <c r="E12" s="48" t="s">
        <v>151</v>
      </c>
      <c r="G12" s="47"/>
      <c r="I12" s="201"/>
      <c r="K12" s="103"/>
      <c r="L12" s="74"/>
      <c r="M12" s="103"/>
      <c r="O12" s="72"/>
    </row>
    <row r="13" spans="1:26">
      <c r="B13" s="46"/>
      <c r="C13" s="46"/>
      <c r="E13" s="48" t="s">
        <v>22</v>
      </c>
      <c r="G13" s="47"/>
      <c r="I13" s="201"/>
      <c r="K13" s="103"/>
      <c r="L13" s="74"/>
      <c r="M13" s="103"/>
      <c r="O13" s="72"/>
    </row>
    <row r="14" spans="1:26">
      <c r="B14" s="46"/>
      <c r="C14" s="46"/>
      <c r="E14" s="48"/>
      <c r="I14" s="201"/>
      <c r="K14" s="103"/>
      <c r="L14" s="74"/>
      <c r="M14" s="103"/>
    </row>
    <row r="15" spans="1:26">
      <c r="B15" s="46"/>
      <c r="C15" s="46"/>
      <c r="I15" s="201"/>
      <c r="K15" s="103"/>
      <c r="L15" s="74"/>
      <c r="M15" s="103"/>
    </row>
    <row r="16" spans="1:26">
      <c r="B16" s="46"/>
      <c r="C16" s="46"/>
      <c r="I16" s="201"/>
      <c r="K16" s="103"/>
      <c r="L16" s="74"/>
      <c r="M16" s="103"/>
    </row>
    <row r="17" spans="9:13">
      <c r="I17" s="201"/>
      <c r="K17" s="103"/>
      <c r="L17" s="74"/>
      <c r="M17" s="103"/>
    </row>
    <row r="18" spans="9:13">
      <c r="I18" s="201"/>
      <c r="K18" s="103"/>
      <c r="L18" s="74"/>
      <c r="M18" s="103"/>
    </row>
    <row r="19" spans="9:13">
      <c r="I19" s="201"/>
      <c r="K19" s="103"/>
      <c r="L19" s="74"/>
      <c r="M19" s="103"/>
    </row>
    <row r="20" spans="9:13">
      <c r="I20" s="201"/>
      <c r="K20" s="103"/>
      <c r="L20" s="74"/>
      <c r="M20" s="103"/>
    </row>
    <row r="21" spans="9:13" ht="15.75" customHeight="1">
      <c r="I21" s="201"/>
      <c r="K21" s="103"/>
      <c r="L21" s="74"/>
      <c r="M21" s="103"/>
    </row>
    <row r="22" spans="9:13" ht="15.75" customHeight="1"/>
    <row r="23" spans="9:13" ht="15.75" customHeight="1"/>
    <row r="24" spans="9:13" ht="15.75" customHeight="1"/>
    <row r="25" spans="9:13" ht="15.75" customHeight="1"/>
    <row r="26" spans="9:13" ht="15.75" customHeight="1"/>
    <row r="27" spans="9:13" ht="15.75" customHeight="1"/>
    <row r="28" spans="9:13" ht="15.75" customHeight="1"/>
    <row r="29" spans="9:13" ht="15.75" customHeight="1"/>
    <row r="30" spans="9:13" ht="15.75" customHeight="1"/>
    <row r="31" spans="9:13" ht="15.75" customHeight="1"/>
    <row r="32" spans="9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7:C7"/>
    <mergeCell ref="E7:E8"/>
  </mergeCells>
  <pageMargins left="0.70866141732283472" right="0.70866141732283472" top="0.74803149606299213" bottom="0.74803149606299213" header="0" footer="0"/>
  <pageSetup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DF9063F9CCF542A1ABA7953257FB17" ma:contentTypeVersion="2" ma:contentTypeDescription="Crée un document." ma:contentTypeScope="" ma:versionID="8ebaebbee23efb1d7f9d115e749a6489">
  <xsd:schema xmlns:xsd="http://www.w3.org/2001/XMLSchema" xmlns:xs="http://www.w3.org/2001/XMLSchema" xmlns:p="http://schemas.microsoft.com/office/2006/metadata/properties" xmlns:ns2="30b08077-f5dc-4552-b862-10aa7c26a343" targetNamespace="http://schemas.microsoft.com/office/2006/metadata/properties" ma:root="true" ma:fieldsID="7431bbdd86c003294de0d9f2250b65f1" ns2:_="">
    <xsd:import namespace="30b08077-f5dc-4552-b862-10aa7c26a3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08077-f5dc-4552-b862-10aa7c26a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21347-2DA5-4751-B0F0-9048BD97CB9B}"/>
</file>

<file path=customXml/itemProps2.xml><?xml version="1.0" encoding="utf-8"?>
<ds:datastoreItem xmlns:ds="http://schemas.openxmlformats.org/officeDocument/2006/customXml" ds:itemID="{E6A1C01C-EBCA-4DD4-AB1E-7BB6F5F816D4}"/>
</file>

<file path=customXml/itemProps3.xml><?xml version="1.0" encoding="utf-8"?>
<ds:datastoreItem xmlns:ds="http://schemas.openxmlformats.org/officeDocument/2006/customXml" ds:itemID="{5A42CE10-76B1-473E-9344-A22261348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</dc:creator>
  <cp:keywords/>
  <dc:description/>
  <cp:lastModifiedBy>Paul Poissonnet</cp:lastModifiedBy>
  <cp:revision/>
  <dcterms:created xsi:type="dcterms:W3CDTF">2022-09-28T16:11:01Z</dcterms:created>
  <dcterms:modified xsi:type="dcterms:W3CDTF">2022-10-18T11:02:15Z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0x010100DCDF9063F9CCF542A1ABA7953257FB17</vt:lpwstr>
  </property>
</Properties>
</file>